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819\Quarter 3\4. Scrutiny\EGCH\"/>
    </mc:Choice>
  </mc:AlternateContent>
  <bookViews>
    <workbookView xWindow="-15" yWindow="4260" windowWidth="12510" windowHeight="3495" tabRatio="774" activeTab="7"/>
  </bookViews>
  <sheets>
    <sheet name="INDEX" sheetId="8" r:id="rId1"/>
    <sheet name="1. ALL DATA" sheetId="1" r:id="rId2"/>
    <sheet name="2. STATUS TRACKING" sheetId="2" r:id="rId3"/>
    <sheet name="3. % BY PRIORITY" sheetId="4" r:id="rId4"/>
    <sheet name="4. CHARTS BY PRIORITY" sheetId="5" r:id="rId5"/>
    <sheet name="Q1. SUMMARY" sheetId="9" r:id="rId6"/>
    <sheet name="Q2. SUMMARY" sheetId="10" r:id="rId7"/>
    <sheet name="Q3. SUMMARY" sheetId="11" r:id="rId8"/>
    <sheet name="Q4. SUMMARY" sheetId="12" state="hidden" r:id="rId9"/>
    <sheet name="CUSTOM PIVOT" sheetId="23" state="hidden" r:id="rId10"/>
    <sheet name="Sheet1" sheetId="24" r:id="rId11"/>
  </sheets>
  <definedNames>
    <definedName name="_xlnm._FilterDatabase" localSheetId="1" hidden="1">'1. ALL DATA'!$A$3:$AB$70</definedName>
    <definedName name="_xlnm._FilterDatabase" localSheetId="2" hidden="1">'2. STATUS TRACKING'!$A$2:$J$68</definedName>
    <definedName name="_GoBack" localSheetId="1">'1. ALL DATA'!#REF!</definedName>
    <definedName name="ALL_TARGETS_Q1">'3. % BY PRIORITY'!$B$3:$F$21</definedName>
    <definedName name="ALL_TARGETS_Q2">'3. % BY PRIORITY'!$I$3:$N$21</definedName>
    <definedName name="ALL_TARGETS_Q3">'3. % BY PRIORITY'!$P$3:$U$21</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#REF!</definedName>
    <definedName name="BECQ2">#REF!</definedName>
    <definedName name="BECQ3">#REF!</definedName>
    <definedName name="BECQ4">#REF!</definedName>
    <definedName name="CS_Q1">#REF!</definedName>
    <definedName name="CS_Q2">#REF!</definedName>
    <definedName name="CS_Q3">#REF!</definedName>
    <definedName name="CS_Q4">#REF!</definedName>
    <definedName name="CSCQ1">#REF!</definedName>
    <definedName name="CSCQ2">#REF!</definedName>
    <definedName name="CSCQ3">#REF!</definedName>
    <definedName name="CSCQ4">#REF!</definedName>
    <definedName name="CULT1">#REF!</definedName>
    <definedName name="CULT2">#REF!</definedName>
    <definedName name="CULT3">#REF!</definedName>
    <definedName name="CULT4">#REF!</definedName>
    <definedName name="CULTUR0">#REF!</definedName>
    <definedName name="CULTUR1">#REF!</definedName>
    <definedName name="CULTUR2">#REF!</definedName>
    <definedName name="CULTUR3">#REF!</definedName>
    <definedName name="CULTUR4">#REF!</definedName>
    <definedName name="CustomPivot">'CUSTOM PIVOT'!$A$2</definedName>
    <definedName name="ELE_Q1">'3. % BY PRIORITY'!$B$27:$F$45</definedName>
    <definedName name="ELE_Q2">'3. % BY PRIORITY'!$I$27:$N$45</definedName>
    <definedName name="ELE_Q3">'3. % BY PRIORITY'!$P$27:$U$45</definedName>
    <definedName name="ELE_Q4">'3. % BY PRIORITY'!$W$27:$AB$44</definedName>
    <definedName name="ELE_TARGETS">'1. ALL DATA'!#REF!</definedName>
    <definedName name="ELEQ1">'4. CHARTS BY PRIORITY'!$K$22:$R$37</definedName>
    <definedName name="ELEQ2">'4. CHARTS BY PRIORITY'!$T$22:$AA$37</definedName>
    <definedName name="ELEQ3">'4. CHARTS BY PRIORITY'!$AC$22:$AJ$37</definedName>
    <definedName name="ELEQ4">'4. CHARTS BY PRIORITY'!$AL$22:$AS$36</definedName>
    <definedName name="ELTB_Q1">'3. % BY PRIORITY'!$B$49:$F$67</definedName>
    <definedName name="ELTB_Q2">'3. % BY PRIORITY'!$I$49:$N$67</definedName>
    <definedName name="ELTB_Q3">'3. % BY PRIORITY'!$P$49:$U$67</definedName>
    <definedName name="ELTB_Q4">'3. % BY PRIORITY'!$W$49:$AB$69</definedName>
    <definedName name="ELTB_TARGETS">'1. ALL DATA'!#REF!</definedName>
    <definedName name="ELTB_TARGETS2">'1. ALL DATA'!#REF!</definedName>
    <definedName name="ELTBQ1">'4. CHARTS BY PRIORITY'!$K$38:$R$53</definedName>
    <definedName name="ELTBQ2">'4. CHARTS BY PRIORITY'!$T$38:$AA$53</definedName>
    <definedName name="ELTBQ3">'4. CHARTS BY PRIORITY'!$AC$38:$AJ$53</definedName>
    <definedName name="ELTBQ4">'4. CHARTS BY PRIORITY'!$AL$38:$AS$53</definedName>
    <definedName name="ENT_1">#REF!</definedName>
    <definedName name="ENTER1">#REF!</definedName>
    <definedName name="ENTER2">#REF!</definedName>
    <definedName name="ENTER3">#REF!</definedName>
    <definedName name="ENTER4">#REF!</definedName>
    <definedName name="ENTERP1">#REF!</definedName>
    <definedName name="ENTERP2">#REF!</definedName>
    <definedName name="ENTERP3">#REF!</definedName>
    <definedName name="ENTERP4">#REF!</definedName>
    <definedName name="FINANC0">#REF!</definedName>
    <definedName name="FINANC1">#REF!</definedName>
    <definedName name="FINANC2">#REF!</definedName>
    <definedName name="FINANC3">#REF!</definedName>
    <definedName name="FINANC4">#REF!</definedName>
    <definedName name="FINANCE1">#REF!</definedName>
    <definedName name="FINANCE2">#REF!</definedName>
    <definedName name="FINANCE3">#REF!</definedName>
    <definedName name="FINANCE4">#REF!</definedName>
    <definedName name="LEADER0">#REF!</definedName>
    <definedName name="LEADER1">#REF!</definedName>
    <definedName name="LEADER2">#REF!</definedName>
    <definedName name="LEADER3">#REF!</definedName>
    <definedName name="LEADER4">#REF!</definedName>
    <definedName name="LEADERQ1">#REF!</definedName>
    <definedName name="OLE_LINK3" localSheetId="1">'1. ALL DATA'!$C$45</definedName>
    <definedName name="PARTC1">#REF!</definedName>
    <definedName name="PARTC2">#REF!</definedName>
    <definedName name="PARTC3">#REF!</definedName>
    <definedName name="PARTC4">#REF!</definedName>
    <definedName name="PARTQ1">#REF!</definedName>
    <definedName name="PARTQ2">#REF!</definedName>
    <definedName name="PARTQ3">#REF!</definedName>
    <definedName name="PARTQ4">#REF!</definedName>
    <definedName name="PLAN1">#REF!</definedName>
    <definedName name="PLAN2">#REF!</definedName>
    <definedName name="PLAN3">#REF!</definedName>
    <definedName name="PLAN4">#REF!</definedName>
    <definedName name="PLANNING0">#REF!</definedName>
    <definedName name="PLANNING1">#REF!</definedName>
    <definedName name="PLANNING2">#REF!</definedName>
    <definedName name="PLANNING3">#REF!</definedName>
    <definedName name="PLANNING4">#REF!</definedName>
    <definedName name="PLEG_1617">'1. ALL DATA'!$A$6</definedName>
    <definedName name="_xlnm.Print_Area" localSheetId="1">'1. ALL DATA'!$A$1:$AB$4</definedName>
    <definedName name="_xlnm.Print_Titles" localSheetId="1">'1. ALL DATA'!$3:$3</definedName>
    <definedName name="PSC_1617">'1. ALL DATA'!$A$21</definedName>
    <definedName name="PWBQ1">'3. % BY PRIORITY'!$B$49:$G$67</definedName>
    <definedName name="Q1_Leader">#REF!</definedName>
    <definedName name="Q2_Leader">#REF!</definedName>
    <definedName name="Q3LEADER">#REF!</definedName>
    <definedName name="Q4_Leader">#REF!</definedName>
    <definedName name="RBV_Q1">'3. % BY PRIORITY'!#REF!</definedName>
    <definedName name="RBV_Q2">'3. % BY PRIORITY'!#REF!</definedName>
    <definedName name="RBV_Q3">'3. % BY PRIORITY'!#REF!</definedName>
    <definedName name="RBV_Q4">'3. % BY PRIORITY'!#REF!</definedName>
    <definedName name="RBV_TARGETS">'1. ALL DATA'!#REF!</definedName>
    <definedName name="RBVQ1">'4. CHARTS BY PRIORITY'!$K$20:$R$21</definedName>
    <definedName name="RBVQ2">'4. CHARTS BY PRIORITY'!$T$20:$AA$21</definedName>
    <definedName name="RBVQ3">'4. CHARTS BY PRIORITY'!$AC$20:$AJ$21</definedName>
    <definedName name="RBVQ4">'4. CHARTS BY PRIORITY'!$AL$20:$AS$20</definedName>
    <definedName name="REGUL1">#REF!</definedName>
    <definedName name="REGUL2">#REF!</definedName>
    <definedName name="REGUL3">#REF!</definedName>
    <definedName name="REGUL4">#REF!</definedName>
    <definedName name="REGULATE1">#REF!</definedName>
    <definedName name="REGULATE2">#REF!</definedName>
    <definedName name="REGULATE3">#REF!</definedName>
    <definedName name="REGULATE4">#REF!</definedName>
    <definedName name="RS_Q1">#REF!</definedName>
    <definedName name="RS_Q2">#REF!</definedName>
    <definedName name="RS_Q3">#REF!</definedName>
    <definedName name="RS_Q4">#REF!</definedName>
    <definedName name="RSCQ1">#REF!</definedName>
    <definedName name="RSCQ2">#REF!</definedName>
    <definedName name="RSCQ3">#REF!</definedName>
    <definedName name="RSCQ4">#REF!</definedName>
    <definedName name="SC_Q1">#REF!</definedName>
    <definedName name="SC_Q2">#REF!</definedName>
    <definedName name="SC_Q3">#REF!</definedName>
    <definedName name="SC_Q4">#REF!</definedName>
    <definedName name="SCCQ1">#REF!</definedName>
    <definedName name="SCCQ2">#REF!</definedName>
    <definedName name="SCCQ3">#REF!</definedName>
    <definedName name="SCCQ4">#REF!</definedName>
    <definedName name="TCN_C_O">#REF!</definedName>
    <definedName name="TCN_C_Q1">#REF!</definedName>
    <definedName name="TCN_C_Q2">#REF!</definedName>
    <definedName name="TCN_C_Q3">#REF!</definedName>
    <definedName name="TCN_C_Q4">#REF!</definedName>
    <definedName name="TCN_C_Q5">#REF!</definedName>
    <definedName name="TCN_T_Q1">#REF!</definedName>
    <definedName name="TCN_T_Q2">#REF!</definedName>
    <definedName name="TCN_T_Q3">#REF!</definedName>
    <definedName name="TCN_T_Q4">#REF!</definedName>
    <definedName name="VFM_1617">'1. ALL DATA'!#REF!</definedName>
  </definedNames>
  <calcPr calcId="152511"/>
  <pivotCaches>
    <pivotCache cacheId="0" r:id="rId12"/>
  </pivotCaches>
</workbook>
</file>

<file path=xl/calcChain.xml><?xml version="1.0" encoding="utf-8"?>
<calcChain xmlns="http://schemas.openxmlformats.org/spreadsheetml/2006/main">
  <c r="C13" i="12" l="1"/>
  <c r="J65" i="4"/>
  <c r="J64" i="4"/>
  <c r="J63" i="4"/>
  <c r="J62" i="4"/>
  <c r="J60" i="4"/>
  <c r="J59" i="4"/>
  <c r="J55" i="4"/>
  <c r="E8" i="10" s="1"/>
  <c r="J53" i="4"/>
  <c r="J52" i="4"/>
  <c r="X65" i="4"/>
  <c r="X64" i="4"/>
  <c r="X63" i="4"/>
  <c r="X62" i="4"/>
  <c r="X60" i="4"/>
  <c r="X59" i="4"/>
  <c r="X57" i="4"/>
  <c r="X56" i="4"/>
  <c r="X55" i="4"/>
  <c r="X53" i="4"/>
  <c r="X52" i="4"/>
  <c r="X43" i="4"/>
  <c r="X42" i="4"/>
  <c r="X41" i="4"/>
  <c r="X40" i="4"/>
  <c r="X38" i="4"/>
  <c r="X37" i="4"/>
  <c r="X35" i="4"/>
  <c r="X34" i="4"/>
  <c r="X33" i="4"/>
  <c r="X31" i="4"/>
  <c r="X30" i="4"/>
  <c r="X19" i="4"/>
  <c r="X18" i="4"/>
  <c r="X17" i="4"/>
  <c r="X16" i="4"/>
  <c r="X14" i="4"/>
  <c r="X13" i="4"/>
  <c r="X11" i="4"/>
  <c r="X10" i="4"/>
  <c r="X9" i="4"/>
  <c r="X7" i="4"/>
  <c r="X6" i="4"/>
  <c r="Q65" i="4"/>
  <c r="Q64" i="4"/>
  <c r="Q63" i="4"/>
  <c r="Q62" i="4"/>
  <c r="Q60" i="4"/>
  <c r="Q59" i="4"/>
  <c r="Q55" i="4"/>
  <c r="E8" i="11" s="1"/>
  <c r="Q53" i="4"/>
  <c r="Q52" i="4"/>
  <c r="Q43" i="4"/>
  <c r="Q42" i="4"/>
  <c r="Q41" i="4"/>
  <c r="Q40" i="4"/>
  <c r="Q38" i="4"/>
  <c r="Q37" i="4"/>
  <c r="Q33" i="4"/>
  <c r="E7" i="11" s="1"/>
  <c r="Q31" i="4"/>
  <c r="Q30" i="4"/>
  <c r="Q19" i="4"/>
  <c r="Q18" i="4"/>
  <c r="Q17" i="4"/>
  <c r="Q16" i="4"/>
  <c r="Q14" i="4"/>
  <c r="Q13" i="4"/>
  <c r="Q9" i="4"/>
  <c r="Q7" i="4"/>
  <c r="Q6" i="4"/>
  <c r="J43" i="4"/>
  <c r="J42" i="4"/>
  <c r="J41" i="4"/>
  <c r="J40" i="4"/>
  <c r="J38" i="4"/>
  <c r="J37" i="4"/>
  <c r="J33" i="4"/>
  <c r="E7" i="10" s="1"/>
  <c r="J31" i="4"/>
  <c r="J30" i="4"/>
  <c r="J19" i="4"/>
  <c r="J18" i="4"/>
  <c r="J17" i="4"/>
  <c r="J16" i="4"/>
  <c r="J14" i="4"/>
  <c r="J13" i="4"/>
  <c r="J9" i="4"/>
  <c r="E5" i="10" s="1"/>
  <c r="J7" i="4"/>
  <c r="J6" i="4"/>
  <c r="C65" i="4"/>
  <c r="C64" i="4"/>
  <c r="C63" i="4"/>
  <c r="C62" i="4"/>
  <c r="C60" i="4"/>
  <c r="C59" i="4"/>
  <c r="C55" i="4"/>
  <c r="E8" i="9" s="1"/>
  <c r="C53" i="4"/>
  <c r="C52" i="4"/>
  <c r="C43" i="4"/>
  <c r="C42" i="4"/>
  <c r="C41" i="4"/>
  <c r="C40" i="4"/>
  <c r="C38" i="4"/>
  <c r="C37" i="4"/>
  <c r="C33" i="4"/>
  <c r="E7" i="9" s="1"/>
  <c r="C31" i="4"/>
  <c r="C30" i="4"/>
  <c r="C19" i="4"/>
  <c r="C18" i="4"/>
  <c r="C17" i="4"/>
  <c r="C16" i="4"/>
  <c r="C14" i="4"/>
  <c r="C13" i="4"/>
  <c r="C9" i="4"/>
  <c r="E5" i="9" s="1"/>
  <c r="C7" i="4"/>
  <c r="C6" i="4"/>
  <c r="D37" i="2"/>
  <c r="J4" i="2"/>
  <c r="J5" i="2"/>
  <c r="J6" i="2"/>
  <c r="J7" i="2"/>
  <c r="J8" i="2"/>
  <c r="J9" i="2"/>
  <c r="J10" i="2"/>
  <c r="J11" i="2"/>
  <c r="J12" i="2"/>
  <c r="J13" i="2"/>
  <c r="J14" i="2"/>
  <c r="J15" i="2"/>
  <c r="J16" i="2"/>
  <c r="J17"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H4" i="2"/>
  <c r="H5" i="2"/>
  <c r="H6" i="2"/>
  <c r="H7" i="2"/>
  <c r="H8" i="2"/>
  <c r="H9" i="2"/>
  <c r="H10" i="2"/>
  <c r="H11" i="2"/>
  <c r="H12" i="2"/>
  <c r="H13" i="2"/>
  <c r="H14" i="2"/>
  <c r="H15" i="2"/>
  <c r="H16" i="2"/>
  <c r="H17"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F4" i="2"/>
  <c r="F5" i="2"/>
  <c r="F6" i="2"/>
  <c r="F7" i="2"/>
  <c r="F8" i="2"/>
  <c r="F9" i="2"/>
  <c r="F10" i="2"/>
  <c r="F11" i="2"/>
  <c r="F12" i="2"/>
  <c r="F13" i="2"/>
  <c r="F14" i="2"/>
  <c r="F15" i="2"/>
  <c r="F16" i="2"/>
  <c r="F17"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D4" i="2"/>
  <c r="D5" i="2"/>
  <c r="D6" i="2"/>
  <c r="D7" i="2"/>
  <c r="D8" i="2"/>
  <c r="D9" i="2"/>
  <c r="D10" i="2"/>
  <c r="D11" i="2"/>
  <c r="D12" i="2"/>
  <c r="D13" i="2"/>
  <c r="D14" i="2"/>
  <c r="D15" i="2"/>
  <c r="D16" i="2"/>
  <c r="D17" i="2"/>
  <c r="D19" i="2"/>
  <c r="D20" i="2"/>
  <c r="D21" i="2"/>
  <c r="D22" i="2"/>
  <c r="D23" i="2"/>
  <c r="D24" i="2"/>
  <c r="D25" i="2"/>
  <c r="D26" i="2"/>
  <c r="D27" i="2"/>
  <c r="D28" i="2"/>
  <c r="D29" i="2"/>
  <c r="D30" i="2"/>
  <c r="D31" i="2"/>
  <c r="D32" i="2"/>
  <c r="D33" i="2"/>
  <c r="D34" i="2"/>
  <c r="D35" i="2"/>
  <c r="D36"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C4" i="2"/>
  <c r="C5" i="2"/>
  <c r="C6" i="2"/>
  <c r="C7" i="2"/>
  <c r="C8" i="2"/>
  <c r="C9" i="2"/>
  <c r="C10" i="2"/>
  <c r="C11" i="2"/>
  <c r="C12" i="2"/>
  <c r="C13" i="2"/>
  <c r="C14" i="2"/>
  <c r="C15" i="2"/>
  <c r="C16" i="2"/>
  <c r="C17" i="2"/>
  <c r="C19" i="2"/>
  <c r="C20" i="2"/>
  <c r="C21" i="2"/>
  <c r="C22" i="2"/>
  <c r="C23" i="2"/>
  <c r="C24" i="2"/>
  <c r="C25" i="2"/>
  <c r="C26" i="2"/>
  <c r="C27" i="2"/>
  <c r="C28" i="2"/>
  <c r="C29" i="2"/>
  <c r="C30" i="2"/>
  <c r="C31" i="2"/>
  <c r="C32" i="2"/>
  <c r="C33" i="2"/>
  <c r="C34" i="2"/>
  <c r="C35"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B4" i="2"/>
  <c r="B5" i="2"/>
  <c r="B6" i="2"/>
  <c r="B7" i="2"/>
  <c r="B8" i="2"/>
  <c r="B9" i="2"/>
  <c r="B10" i="2"/>
  <c r="B11" i="2"/>
  <c r="B12" i="2"/>
  <c r="B13" i="2"/>
  <c r="B14" i="2"/>
  <c r="B15" i="2"/>
  <c r="B16" i="2"/>
  <c r="B17"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G16" i="12"/>
  <c r="G15" i="12" l="1"/>
  <c r="C14" i="12"/>
  <c r="G13" i="12"/>
  <c r="G17" i="12"/>
  <c r="C11" i="12"/>
  <c r="G12" i="12"/>
  <c r="G14" i="12"/>
  <c r="G9" i="12"/>
  <c r="C12" i="12"/>
  <c r="C16" i="12"/>
  <c r="G11" i="12"/>
  <c r="G5" i="9"/>
  <c r="C66" i="4"/>
  <c r="D60" i="4" s="1"/>
  <c r="G5" i="10"/>
  <c r="C7" i="10"/>
  <c r="C5" i="11"/>
  <c r="C5" i="12"/>
  <c r="E5" i="12"/>
  <c r="C7" i="12"/>
  <c r="G7" i="12"/>
  <c r="E8" i="12"/>
  <c r="G8" i="12"/>
  <c r="X66" i="4"/>
  <c r="Y64" i="4" s="1"/>
  <c r="Z64" i="4" s="1"/>
  <c r="E13" i="12"/>
  <c r="C8" i="10"/>
  <c r="C8" i="12"/>
  <c r="G7" i="10"/>
  <c r="C5" i="10"/>
  <c r="E9" i="12"/>
  <c r="C5" i="9"/>
  <c r="J20" i="4"/>
  <c r="K18" i="4" s="1"/>
  <c r="L18" i="4" s="1"/>
  <c r="C44" i="4"/>
  <c r="D40" i="4" s="1"/>
  <c r="E40" i="4" s="1"/>
  <c r="G8" i="9"/>
  <c r="C7" i="9"/>
  <c r="C8" i="9"/>
  <c r="X44" i="4"/>
  <c r="Y41" i="4" s="1"/>
  <c r="Z41" i="4" s="1"/>
  <c r="G7" i="9"/>
  <c r="J44" i="4"/>
  <c r="K40" i="4" s="1"/>
  <c r="L40" i="4" s="1"/>
  <c r="Q44" i="4"/>
  <c r="R42" i="4" s="1"/>
  <c r="S42" i="4" s="1"/>
  <c r="G8" i="11"/>
  <c r="X20" i="4"/>
  <c r="Y7" i="4" s="1"/>
  <c r="G5" i="12"/>
  <c r="E7" i="12"/>
  <c r="C9" i="12"/>
  <c r="E11" i="12"/>
  <c r="E16" i="12"/>
  <c r="G8" i="10"/>
  <c r="J66" i="4"/>
  <c r="K59" i="4" s="1"/>
  <c r="C15" i="12"/>
  <c r="C17" i="12"/>
  <c r="E12" i="12"/>
  <c r="E14" i="12"/>
  <c r="E15" i="12"/>
  <c r="E17" i="12"/>
  <c r="Y57" i="4"/>
  <c r="C20" i="4"/>
  <c r="C7" i="11"/>
  <c r="G5" i="11"/>
  <c r="C8" i="11"/>
  <c r="Q20" i="4"/>
  <c r="Q21" i="4" s="1"/>
  <c r="Q66" i="4"/>
  <c r="G7" i="11"/>
  <c r="E5" i="11"/>
  <c r="Y59" i="4"/>
  <c r="Y55" i="4" l="1"/>
  <c r="Y62" i="4"/>
  <c r="Z62" i="4" s="1"/>
  <c r="Y65" i="4"/>
  <c r="Z65" i="4" s="1"/>
  <c r="X67" i="4"/>
  <c r="AA60" i="4" s="1"/>
  <c r="Y52" i="4"/>
  <c r="D64" i="4"/>
  <c r="E64" i="4" s="1"/>
  <c r="C67" i="4"/>
  <c r="F53" i="4" s="1"/>
  <c r="D55" i="4"/>
  <c r="E55" i="4" s="1"/>
  <c r="D59" i="4"/>
  <c r="E59" i="4" s="1"/>
  <c r="D65" i="4"/>
  <c r="E65" i="4" s="1"/>
  <c r="D53" i="4"/>
  <c r="Y53" i="4"/>
  <c r="Q45" i="4"/>
  <c r="T33" i="4" s="1"/>
  <c r="U33" i="4" s="1"/>
  <c r="Y63" i="4"/>
  <c r="Z63" i="4" s="1"/>
  <c r="Y56" i="4"/>
  <c r="Z55" i="4" s="1"/>
  <c r="Y60" i="4"/>
  <c r="Z59" i="4" s="1"/>
  <c r="D63" i="4"/>
  <c r="E63" i="4" s="1"/>
  <c r="D52" i="4"/>
  <c r="D62" i="4"/>
  <c r="E62" i="4" s="1"/>
  <c r="K9" i="4"/>
  <c r="L9" i="4" s="1"/>
  <c r="K42" i="4"/>
  <c r="L42" i="4" s="1"/>
  <c r="R37" i="4"/>
  <c r="R30" i="4"/>
  <c r="R33" i="4"/>
  <c r="S33" i="4" s="1"/>
  <c r="Y13" i="4"/>
  <c r="J21" i="4"/>
  <c r="M7" i="4" s="1"/>
  <c r="K16" i="4"/>
  <c r="L16" i="4" s="1"/>
  <c r="Y10" i="4"/>
  <c r="D31" i="4"/>
  <c r="D41" i="4"/>
  <c r="E41" i="4" s="1"/>
  <c r="D38" i="4"/>
  <c r="R6" i="4"/>
  <c r="D37" i="4"/>
  <c r="C45" i="4"/>
  <c r="Y19" i="4"/>
  <c r="Z19" i="4" s="1"/>
  <c r="D43" i="4"/>
  <c r="E43" i="4" s="1"/>
  <c r="D30" i="4"/>
  <c r="E30" i="4" s="1"/>
  <c r="K43" i="4"/>
  <c r="L43" i="4" s="1"/>
  <c r="Y18" i="4"/>
  <c r="Z18" i="4" s="1"/>
  <c r="D33" i="4"/>
  <c r="E33" i="4" s="1"/>
  <c r="K7" i="4"/>
  <c r="R19" i="4"/>
  <c r="S19" i="4" s="1"/>
  <c r="R41" i="4"/>
  <c r="S41" i="4" s="1"/>
  <c r="R31" i="4"/>
  <c r="K19" i="4"/>
  <c r="L19" i="4" s="1"/>
  <c r="K38" i="4"/>
  <c r="K6" i="4"/>
  <c r="K17" i="4"/>
  <c r="L17" i="4" s="1"/>
  <c r="R9" i="4"/>
  <c r="S9" i="4" s="1"/>
  <c r="K13" i="4"/>
  <c r="K14" i="4"/>
  <c r="R43" i="4"/>
  <c r="S43" i="4" s="1"/>
  <c r="R40" i="4"/>
  <c r="S40" i="4" s="1"/>
  <c r="R14" i="4"/>
  <c r="R38" i="4"/>
  <c r="K64" i="4"/>
  <c r="L64" i="4" s="1"/>
  <c r="D42" i="4"/>
  <c r="E42" i="4" s="1"/>
  <c r="Y40" i="4"/>
  <c r="Z40" i="4" s="1"/>
  <c r="X45" i="4"/>
  <c r="Y30" i="4"/>
  <c r="Y37" i="4"/>
  <c r="Y34" i="4"/>
  <c r="Y31" i="4"/>
  <c r="Y9" i="4"/>
  <c r="Y16" i="4"/>
  <c r="Z16" i="4" s="1"/>
  <c r="Y6" i="4"/>
  <c r="Z6" i="4" s="1"/>
  <c r="Y38" i="4"/>
  <c r="Y11" i="4"/>
  <c r="Y14" i="4"/>
  <c r="Y17" i="4"/>
  <c r="Z17" i="4" s="1"/>
  <c r="X21" i="4"/>
  <c r="AA9" i="4" s="1"/>
  <c r="AB9" i="4" s="1"/>
  <c r="Y42" i="4"/>
  <c r="Z42" i="4" s="1"/>
  <c r="Y33" i="4"/>
  <c r="Y35" i="4"/>
  <c r="Y43" i="4"/>
  <c r="Z43" i="4" s="1"/>
  <c r="K33" i="4"/>
  <c r="L33" i="4" s="1"/>
  <c r="K41" i="4"/>
  <c r="L41" i="4" s="1"/>
  <c r="K31" i="4"/>
  <c r="K30" i="4"/>
  <c r="J45" i="4"/>
  <c r="K37" i="4"/>
  <c r="T7" i="4"/>
  <c r="T9" i="4"/>
  <c r="U9" i="4" s="1"/>
  <c r="BB8" i="5" s="1"/>
  <c r="R16" i="4"/>
  <c r="S16" i="4" s="1"/>
  <c r="R13" i="4"/>
  <c r="R18" i="4"/>
  <c r="S18" i="4" s="1"/>
  <c r="D13" i="4"/>
  <c r="D18" i="4"/>
  <c r="E18" i="4" s="1"/>
  <c r="D17" i="4"/>
  <c r="E17" i="4" s="1"/>
  <c r="C21" i="4"/>
  <c r="D6" i="4"/>
  <c r="D19" i="4"/>
  <c r="E19" i="4" s="1"/>
  <c r="D14" i="4"/>
  <c r="D9" i="4"/>
  <c r="E9" i="4" s="1"/>
  <c r="D16" i="4"/>
  <c r="E16" i="4" s="1"/>
  <c r="D7" i="4"/>
  <c r="R7" i="4"/>
  <c r="R17" i="4"/>
  <c r="S17" i="4" s="1"/>
  <c r="K55" i="4"/>
  <c r="L55" i="4" s="1"/>
  <c r="K53" i="4"/>
  <c r="K60" i="4"/>
  <c r="L59" i="4" s="1"/>
  <c r="K62" i="4"/>
  <c r="L62" i="4" s="1"/>
  <c r="K52" i="4"/>
  <c r="J67" i="4"/>
  <c r="K65" i="4"/>
  <c r="L65" i="4" s="1"/>
  <c r="K63" i="4"/>
  <c r="L63" i="4" s="1"/>
  <c r="T6" i="4"/>
  <c r="T14" i="4"/>
  <c r="T13" i="4"/>
  <c r="R62" i="4"/>
  <c r="S62" i="4" s="1"/>
  <c r="Q67" i="4"/>
  <c r="R52" i="4"/>
  <c r="R64" i="4"/>
  <c r="S64" i="4" s="1"/>
  <c r="R53" i="4"/>
  <c r="R65" i="4"/>
  <c r="S65" i="4" s="1"/>
  <c r="R60" i="4"/>
  <c r="R55" i="4"/>
  <c r="S55" i="4" s="1"/>
  <c r="R63" i="4"/>
  <c r="S63" i="4" s="1"/>
  <c r="R59" i="4"/>
  <c r="E52" i="4" l="1"/>
  <c r="S37" i="4"/>
  <c r="F60" i="4"/>
  <c r="H13" i="12"/>
  <c r="F52" i="4"/>
  <c r="G52" i="4" s="1"/>
  <c r="D8" i="9" s="1"/>
  <c r="AA53" i="4"/>
  <c r="F59" i="4"/>
  <c r="AA59" i="4"/>
  <c r="AB59" i="4" s="1"/>
  <c r="F55" i="4"/>
  <c r="G55" i="4" s="1"/>
  <c r="F8" i="9" s="1"/>
  <c r="Z52" i="4"/>
  <c r="AA52" i="4"/>
  <c r="AA56" i="4"/>
  <c r="AA57" i="4"/>
  <c r="AA55" i="4"/>
  <c r="AB55" i="4" s="1"/>
  <c r="F9" i="12" s="1"/>
  <c r="T37" i="4"/>
  <c r="T30" i="4"/>
  <c r="T38" i="4"/>
  <c r="T31" i="4"/>
  <c r="S30" i="4"/>
  <c r="L37" i="4"/>
  <c r="E37" i="4"/>
  <c r="Z13" i="4"/>
  <c r="M13" i="4"/>
  <c r="M9" i="4"/>
  <c r="N9" i="4" s="1"/>
  <c r="F5" i="10" s="1"/>
  <c r="M14" i="4"/>
  <c r="S13" i="4"/>
  <c r="F13" i="12"/>
  <c r="M6" i="4"/>
  <c r="N6" i="4" s="1"/>
  <c r="D5" i="10" s="1"/>
  <c r="L30" i="4"/>
  <c r="Z30" i="4"/>
  <c r="L6" i="4"/>
  <c r="U6" i="4"/>
  <c r="BB7" i="5" s="1"/>
  <c r="S6" i="4"/>
  <c r="F33" i="4"/>
  <c r="G33" i="4" s="1"/>
  <c r="F38" i="4"/>
  <c r="F37" i="4"/>
  <c r="F31" i="4"/>
  <c r="F30" i="4"/>
  <c r="AA6" i="4"/>
  <c r="AA14" i="4"/>
  <c r="U13" i="4"/>
  <c r="H5" i="11" s="1"/>
  <c r="Z37" i="4"/>
  <c r="Z9" i="4"/>
  <c r="AA7" i="4"/>
  <c r="AA13" i="4"/>
  <c r="F5" i="11"/>
  <c r="AA10" i="4"/>
  <c r="AA11" i="4"/>
  <c r="L52" i="4"/>
  <c r="L13" i="4"/>
  <c r="M38" i="4"/>
  <c r="M30" i="4"/>
  <c r="M37" i="4"/>
  <c r="M33" i="4"/>
  <c r="N33" i="4" s="1"/>
  <c r="M31" i="4"/>
  <c r="AA34" i="4"/>
  <c r="AA30" i="4"/>
  <c r="AA31" i="4"/>
  <c r="AA38" i="4"/>
  <c r="AA33" i="4"/>
  <c r="AB33" i="4" s="1"/>
  <c r="AA35" i="4"/>
  <c r="AA37" i="4"/>
  <c r="Z33" i="4"/>
  <c r="S59" i="4"/>
  <c r="M52" i="4"/>
  <c r="M55" i="4"/>
  <c r="N55" i="4" s="1"/>
  <c r="M60" i="4"/>
  <c r="M53" i="4"/>
  <c r="M59" i="4"/>
  <c r="E6" i="4"/>
  <c r="E13" i="4"/>
  <c r="AZ42" i="5"/>
  <c r="F14" i="4"/>
  <c r="F13" i="4"/>
  <c r="F7" i="4"/>
  <c r="F9" i="4"/>
  <c r="G9" i="4" s="1"/>
  <c r="F6" i="4"/>
  <c r="T55" i="4"/>
  <c r="U55" i="4" s="1"/>
  <c r="T52" i="4"/>
  <c r="T60" i="4"/>
  <c r="T53" i="4"/>
  <c r="T59" i="4"/>
  <c r="S52" i="4"/>
  <c r="F5" i="12"/>
  <c r="BC8" i="5"/>
  <c r="F7" i="11"/>
  <c r="BB26" i="5"/>
  <c r="BC42" i="5" l="1"/>
  <c r="D13" i="12"/>
  <c r="G59" i="4"/>
  <c r="H8" i="9" s="1"/>
  <c r="U37" i="4"/>
  <c r="BB27" i="5" s="1"/>
  <c r="AB52" i="4"/>
  <c r="BC41" i="5" s="1"/>
  <c r="AZ41" i="5"/>
  <c r="U30" i="4"/>
  <c r="BB25" i="5" s="1"/>
  <c r="G37" i="4"/>
  <c r="AZ27" i="5" s="1"/>
  <c r="N13" i="4"/>
  <c r="BA9" i="5" s="1"/>
  <c r="BA8" i="5"/>
  <c r="AB6" i="4"/>
  <c r="BC7" i="5" s="1"/>
  <c r="G30" i="4"/>
  <c r="D7" i="9" s="1"/>
  <c r="D5" i="11"/>
  <c r="BA7" i="5"/>
  <c r="G13" i="4"/>
  <c r="AZ9" i="5" s="1"/>
  <c r="AB13" i="4"/>
  <c r="BC9" i="5" s="1"/>
  <c r="BB9" i="5"/>
  <c r="F7" i="9"/>
  <c r="AZ26" i="5"/>
  <c r="U59" i="4"/>
  <c r="BB43" i="5" s="1"/>
  <c r="N59" i="4"/>
  <c r="H8" i="10" s="1"/>
  <c r="N52" i="4"/>
  <c r="D8" i="10" s="1"/>
  <c r="AB30" i="4"/>
  <c r="D8" i="12" s="1"/>
  <c r="N37" i="4"/>
  <c r="BA27" i="5" s="1"/>
  <c r="H7" i="12"/>
  <c r="F8" i="12"/>
  <c r="BC26" i="5"/>
  <c r="N30" i="4"/>
  <c r="F7" i="12"/>
  <c r="AB37" i="4"/>
  <c r="F7" i="10"/>
  <c r="BA26" i="5"/>
  <c r="F16" i="12"/>
  <c r="F11" i="12"/>
  <c r="F14" i="12"/>
  <c r="G6" i="4"/>
  <c r="F12" i="12"/>
  <c r="F15" i="12"/>
  <c r="F17" i="12"/>
  <c r="U52" i="4"/>
  <c r="D8" i="11" s="1"/>
  <c r="AZ8" i="5"/>
  <c r="F5" i="9"/>
  <c r="BA42" i="5"/>
  <c r="F8" i="10"/>
  <c r="F8" i="11"/>
  <c r="BB42" i="5"/>
  <c r="H9" i="12"/>
  <c r="BC43" i="5"/>
  <c r="AZ43" i="5" l="1"/>
  <c r="H17" i="12"/>
  <c r="D9" i="12"/>
  <c r="H7" i="11"/>
  <c r="D12" i="12"/>
  <c r="H5" i="10"/>
  <c r="BC25" i="5"/>
  <c r="D7" i="11"/>
  <c r="H7" i="9"/>
  <c r="D5" i="12"/>
  <c r="H14" i="12"/>
  <c r="AZ25" i="5"/>
  <c r="H5" i="12"/>
  <c r="D11" i="12"/>
  <c r="BA41" i="5"/>
  <c r="H5" i="9"/>
  <c r="H11" i="12"/>
  <c r="H7" i="10"/>
  <c r="BA43" i="5"/>
  <c r="H8" i="11"/>
  <c r="BB41" i="5"/>
  <c r="D7" i="10"/>
  <c r="BA25" i="5"/>
  <c r="H8" i="12"/>
  <c r="BC27" i="5"/>
  <c r="D7" i="12"/>
  <c r="D17" i="12"/>
  <c r="D16" i="12"/>
  <c r="AZ7" i="5"/>
  <c r="D5" i="9"/>
  <c r="H16" i="12"/>
  <c r="D15" i="12"/>
  <c r="H15" i="12"/>
  <c r="H12" i="12"/>
  <c r="D14" i="12"/>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<sst xmlns="http://schemas.openxmlformats.org/spreadsheetml/2006/main" count="1673" uniqueCount="507">
  <si>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</si>
  <si>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</si>
  <si>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</si>
  <si>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</si>
  <si>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</si>
  <si>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</si>
  <si>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</si>
  <si>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</si>
  <si>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</si>
  <si>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</si>
  <si>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</si>
  <si>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</si>
  <si>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</si>
  <si>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</si>
  <si>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</si>
  <si>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</si>
  <si>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</si>
  <si>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</si>
  <si>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</si>
  <si>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</si>
  <si>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</si>
  <si>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</si>
  <si>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</si>
  <si>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</si>
  <si>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</si>
  <si>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</si>
  <si>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</si>
  <si>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</si>
  <si>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</si>
  <si>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</si>
  <si>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</si>
  <si>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</si>
  <si>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</si>
  <si>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</si>
  <si>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</si>
  <si>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</si>
  <si>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</si>
  <si>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</si>
  <si>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</si>
  <si>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</si>
  <si>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</si>
  <si>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</si>
  <si>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</si>
  <si>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</si>
  <si>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</si>
  <si>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</si>
  <si>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</si>
  <si>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</si>
  <si>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</si>
  <si>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</si>
  <si>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</si>
  <si>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</si>
  <si>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</si>
  <si>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</si>
  <si>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</si>
  <si>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</si>
  <si>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</si>
  <si>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</si>
  <si>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</si>
  <si>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</si>
  <si>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</si>
  <si>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</si>
  <si>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</si>
  <si>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</si>
  <si>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</si>
  <si>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</si>
  <si>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</si>
  <si>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</si>
  <si>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</si>
  <si>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</si>
  <si>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</si>
  <si>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</si>
  <si>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</si>
  <si>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</si>
  <si>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</si>
  <si>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</si>
  <si>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</si>
  <si>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</si>
  <si>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</si>
  <si>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</si>
  <si>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</si>
  <si>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</si>
  <si>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</si>
  <si>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</si>
  <si>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</si>
  <si>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</si>
  <si>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</si>
  <si>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</si>
  <si>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</si>
  <si>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</si>
  <si>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</si>
  <si>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</si>
  <si>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Neil Brown</t>
  </si>
  <si>
    <t>Paul Farrer</t>
  </si>
  <si>
    <t>Chris Ebberley</t>
  </si>
  <si>
    <t>Reporting Officer</t>
  </si>
  <si>
    <t>APPROVED</t>
  </si>
  <si>
    <t>AWAITING APPROVAL</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</si>
  <si>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</si>
  <si>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</si>
  <si>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</si>
  <si>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</si>
  <si>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</si>
  <si>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</si>
  <si>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</si>
  <si>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</si>
  <si>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</si>
  <si>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</si>
  <si>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</si>
  <si>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</si>
  <si>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</si>
  <si>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</si>
  <si>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</si>
  <si>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</si>
  <si>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</si>
  <si>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</si>
  <si>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</si>
  <si>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</si>
  <si>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</si>
  <si>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</si>
  <si>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</si>
  <si>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</si>
  <si>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</si>
  <si>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</si>
  <si>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</si>
  <si>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</si>
  <si>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</si>
  <si>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</si>
  <si>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</si>
  <si>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</si>
  <si>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</si>
  <si>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</si>
  <si>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</si>
  <si>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</si>
  <si>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</si>
  <si>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</si>
  <si>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</si>
  <si>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</si>
  <si>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</si>
  <si>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</si>
  <si>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</si>
  <si>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</si>
  <si>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</si>
  <si>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</si>
  <si>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</si>
  <si>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</si>
  <si>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</si>
  <si>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</si>
  <si>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</si>
  <si>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</si>
  <si>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</si>
  <si>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</si>
  <si>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</si>
  <si>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</si>
  <si>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</si>
  <si>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</si>
  <si>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</si>
  <si>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</si>
  <si>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</si>
  <si>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</si>
  <si>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</si>
  <si>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</si>
  <si>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</si>
  <si>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</si>
  <si>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</si>
  <si>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</si>
  <si>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</si>
  <si>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</si>
  <si>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</si>
  <si>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</si>
  <si>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</si>
  <si>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</si>
  <si>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</si>
  <si>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</si>
  <si>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</si>
  <si>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</si>
  <si>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</si>
  <si>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 xml:space="preserve">Monitor Local Plan Performance </t>
  </si>
  <si>
    <t>Comments / Further action (Q1)
(IF APPLICABLE)</t>
  </si>
  <si>
    <t>Comments / Further action (Q3)
(IF APPLICABLE)</t>
  </si>
  <si>
    <t>Comments / Further action (Q4)
(IF APPLICABLE)</t>
  </si>
  <si>
    <t>ENVIRONMENT</t>
  </si>
  <si>
    <t>PLANNING</t>
  </si>
  <si>
    <t>Quarter 2 
(July - Sept 2017)</t>
  </si>
  <si>
    <t>Quarter 4 
(Jan - March 2018)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</si>
  <si>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</si>
  <si>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</si>
  <si>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</si>
  <si>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</si>
  <si>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</si>
  <si>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</si>
  <si>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</si>
  <si>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</si>
  <si>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</si>
  <si>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</si>
  <si>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</si>
  <si>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</si>
  <si>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HOUSING AND HOMELESSNESS</t>
  </si>
  <si>
    <t>REGENERATION</t>
  </si>
  <si>
    <t>Regeneration</t>
  </si>
  <si>
    <t>Housing and Homelessness</t>
  </si>
  <si>
    <t>(All)</t>
  </si>
  <si>
    <t>Count of End of Year Achieved? (R/A/G)</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</si>
  <si>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</si>
  <si>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</si>
  <si>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</si>
  <si>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</si>
  <si>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</si>
  <si>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</si>
  <si>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</si>
  <si>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</si>
  <si>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</si>
  <si>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</si>
  <si>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</si>
  <si>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</si>
  <si>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</si>
  <si>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</si>
  <si>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</si>
  <si>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</si>
  <si>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</si>
  <si>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</si>
  <si>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</si>
  <si>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</si>
  <si>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</si>
  <si>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</si>
  <si>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</si>
  <si>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</si>
  <si>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</si>
  <si>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</si>
  <si>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</si>
  <si>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</si>
  <si>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</si>
  <si>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</si>
  <si>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</si>
  <si>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</si>
  <si>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</si>
  <si>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</si>
  <si>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</si>
  <si>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</si>
  <si>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</si>
  <si>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</si>
  <si>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</si>
  <si>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</si>
  <si>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</si>
  <si>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</si>
  <si>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</si>
  <si>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</si>
  <si>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</si>
  <si>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</si>
  <si>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</si>
  <si>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</si>
  <si>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</si>
  <si>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</si>
  <si>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</si>
  <si>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</si>
  <si>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</si>
  <si>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</si>
  <si>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</si>
  <si>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</si>
  <si>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</si>
  <si>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</si>
  <si>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</si>
  <si>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</si>
  <si>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</si>
  <si>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</si>
  <si>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</si>
  <si>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</si>
  <si>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</si>
  <si>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</si>
  <si>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</si>
  <si>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</si>
  <si>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</si>
  <si>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</si>
  <si>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Brewhouse / Arts</t>
  </si>
  <si>
    <t>Environmental Health</t>
  </si>
  <si>
    <t>Community and Civil Enforcement</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</si>
  <si>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</si>
  <si>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</si>
  <si>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</si>
  <si>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</si>
  <si>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</si>
  <si>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</si>
  <si>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</si>
  <si>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</si>
  <si>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</si>
  <si>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</si>
  <si>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</si>
  <si>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</si>
  <si>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</si>
  <si>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</si>
  <si>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</si>
  <si>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</si>
  <si>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</si>
  <si>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</si>
  <si>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</si>
  <si>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</si>
  <si>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</si>
  <si>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</si>
  <si>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</si>
  <si>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Review of High Hedge Complaint Procedures and Fees Complete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</si>
  <si>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</si>
  <si>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</si>
  <si>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</si>
  <si>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</si>
  <si>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</si>
  <si>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</si>
  <si>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</si>
  <si>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</si>
  <si>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</si>
  <si>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</si>
  <si>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</si>
  <si>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</si>
  <si>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</si>
  <si>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</si>
  <si>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</si>
  <si>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</si>
  <si>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</si>
  <si>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Evaluation of Future Options for the Market Offering Completed 
(March 2019)</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</si>
  <si>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</si>
  <si>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</si>
  <si>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</si>
  <si>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</si>
  <si>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</si>
  <si>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</si>
  <si>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</si>
  <si>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Re-Launch the Council’s Disability Sport Programme Under the “Able Too” Brand
(July 2018)</t>
  </si>
  <si>
    <t>Develop a Project Plan for the Delivery of Public Art Including;    New Public Art Commissions Including Both Permanent and Temporary Pieces     Investigating the Feasibility of Moving the Malt Shovel 
(August 2018)</t>
  </si>
  <si>
    <t>Produce and Implement New Communications Plan
(December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</si>
  <si>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</si>
  <si>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</si>
  <si>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</si>
  <si>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</si>
  <si>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</si>
  <si>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Agree Project Milestones 
(May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</si>
  <si>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</si>
  <si>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</si>
  <si>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</si>
  <si>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</si>
  <si>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</si>
  <si>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</si>
  <si>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</si>
  <si>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</si>
  <si>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</si>
  <si>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</si>
  <si>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Member briefing provided on 21st June 2018</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</si>
  <si>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</si>
  <si>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</si>
  <si>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</si>
  <si>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</si>
  <si>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The Strategy is currently being created. Once completed the findings will be considered in line with this target.</t>
  </si>
  <si>
    <t>Project Milestones were agreed in May 2018.</t>
  </si>
  <si>
    <t>Initial discussions with the leisure centre and marketing teams have taken place, with a launch in Qtr 2</t>
  </si>
  <si>
    <t>475kg</t>
  </si>
  <si>
    <t xml:space="preserve">Borough-wide guidance has been prepared and was presented to CMT in June. </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</si>
  <si>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</si>
  <si>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</si>
  <si>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</si>
  <si>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</si>
  <si>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</si>
  <si>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</si>
  <si>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</si>
  <si>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</si>
  <si>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</si>
  <si>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</si>
  <si>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</si>
  <si>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</si>
  <si>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</si>
  <si>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</si>
  <si>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</si>
  <si>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The GO Garden project is now an affiliated sub group of the "Friends of Bramshall Park" which is a fully constituted organisation.</t>
  </si>
  <si>
    <t xml:space="preserve">Benchmarking exercise carried out. </t>
  </si>
  <si>
    <t xml:space="preserve">Public Art Project Proposal presented to LDL on 31 May 2018. Recommended next steps to be taken in line with Burton Regeneration Strategy. </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</si>
  <si>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</si>
  <si>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</si>
  <si>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</si>
  <si>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</si>
  <si>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</si>
  <si>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</si>
  <si>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</si>
  <si>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</si>
  <si>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</si>
  <si>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</si>
  <si>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13 applications all within time = 100%
TOP QUARTILE</t>
  </si>
  <si>
    <t>83 applications 2 out of time = 98%
TOP QUARTILE</t>
  </si>
  <si>
    <t>135 applications all within time = 100%
TOP QUARTILE</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</si>
  <si>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</si>
  <si>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</si>
  <si>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</si>
  <si>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</si>
  <si>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</si>
  <si>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</si>
  <si>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 xml:space="preserve">Proposals presented to Cabinet in quarter 1. </t>
  </si>
  <si>
    <t>The planning application is still being determined by the Local Planning Authority. The sale cannot be completed until after this.</t>
  </si>
  <si>
    <t>Consultation document is ready for publication on the website from 1st to 31st October.</t>
  </si>
  <si>
    <t>Digital Strategy will be presented to Cabinet in October 2018.</t>
  </si>
  <si>
    <t>Overall 50% of 2018/19 project milestones have been achieved.
As of the end of September 2018 100% of due indicators have been achieved.</t>
  </si>
  <si>
    <t>On Target to achieve 100% of 2018/19 project milestones.</t>
  </si>
  <si>
    <t>Louise Kemplay</t>
  </si>
  <si>
    <t>April - July 1%</t>
  </si>
  <si>
    <t>April - July 0%</t>
  </si>
  <si>
    <t>A further job fair took place on 5th September in Burton.</t>
  </si>
  <si>
    <t>159 Applications 156 within time = 98%</t>
  </si>
  <si>
    <t>275 Applications 272 within time = 99%</t>
  </si>
  <si>
    <t>45% - Estimated</t>
  </si>
  <si>
    <t>118kg - Estimated</t>
  </si>
  <si>
    <t>49.48% - estimated</t>
  </si>
  <si>
    <t>234kg - estimated</t>
  </si>
  <si>
    <t>470kg - estimated</t>
  </si>
  <si>
    <t>The Count has been set for the night of the 14th November into the morning of the 15th November 2018. Relevant local partners have been invited to participate, and Homeless Link have confirmed that a verifier will be present.</t>
  </si>
  <si>
    <t>The Homelessness Strategy 2018 – 2022 was approved at Cabinet on 17 September 2018.</t>
  </si>
  <si>
    <t>Consultation on the new Allocations Policy was concluded on 5th October 2018.</t>
  </si>
  <si>
    <t>Green Flag award achieved for both locations</t>
  </si>
  <si>
    <t>Key services have received face to face training via the Adult Safeguarding board. Plans are in place for a full staff roll out of an e-module around Adult Safeguarding</t>
  </si>
  <si>
    <t>Volunteers are now working more indepdently with officers acting in a more advisory capacity. Draft plan has been completed for approval.</t>
  </si>
  <si>
    <t>32 Applications all within time = 100%</t>
  </si>
  <si>
    <t>19 applications all within time = 100% 
(TOP QUARTILE)</t>
  </si>
  <si>
    <t>76 Applications 75 within time = 99% 
(TOP QUARTILE)</t>
  </si>
  <si>
    <t>140 Applications 137 within time = 98% 
(TOP QUARTILE)</t>
  </si>
  <si>
    <t>Report completed and to be presented to CMT in October and Cabinet in November</t>
  </si>
  <si>
    <t>HMO Policy amended and approved via EDR in September 2018. HMOs currently being licensed that fall within the revised definition of a HMO</t>
  </si>
  <si>
    <t>Specific actions have been identified and agreed with partners. These are being worked into an action plan.</t>
  </si>
  <si>
    <t>Marketing activity continues to be delivered using the business database. Ideas for the annual report in March are being considered.</t>
  </si>
  <si>
    <t>Work with partners to promote tourism activities continues. The Council are now working on a tourism strategy that sets out the role the Council plays in tourism. This will be considered by Members in due course.</t>
  </si>
  <si>
    <t>Existing tourism signage has been identified and considered, this will now feed into the Burton Regeneration Programme in order to ensure any improvements are aligned to the agreed styles and formats.</t>
  </si>
  <si>
    <t>Completed in Quarter 1</t>
  </si>
  <si>
    <t>3 jobs fairs have been delivered this financial year.</t>
  </si>
  <si>
    <t>The sale of the land has been agreed subject to formal approval at Council.</t>
  </si>
  <si>
    <t xml:space="preserve">Report was presented to CMT in September and is scheduled for presentation to LDL in October. </t>
  </si>
  <si>
    <t>1 Market initiative completed at Tutbury Market on Sunday 16th September 2018</t>
  </si>
  <si>
    <t>This report has been to CMT and will be signed off by EDR in November</t>
  </si>
  <si>
    <t>This report has been to CMT and will be signed off by Council in December</t>
  </si>
  <si>
    <t>Quarter 2 initiatives were:
1. Two day initiative in Branston targeting dog fouling hotspots (July)
2. Two day engagement initiative in Tutbury and Outwoods (July)
3. Three day initiative in Stretton centred on tackling ongoing environmental crime (July/August)
4. Three day engagement initiative in Rolleston on Dove (August)
5. Three day engagement initiative in Winshill (August)
6. Action week in Burton aimed at a variety of issues including fly-tipping, littering and parking (September)
7. Three day engagement initiative in Bagots (September)
8. Drop-in session in Anglesey in partnership with the Local Policing Team (September)</t>
  </si>
  <si>
    <t>8 initiatives have taken place in qtr 2</t>
  </si>
  <si>
    <t>12 initiatives</t>
  </si>
  <si>
    <t xml:space="preserve">2 Initiatives completed to investigate concerns of modern day slavery. </t>
  </si>
  <si>
    <t>This report has been to CMT and will be signed off ready for consultation in November</t>
  </si>
  <si>
    <t>A pilot scheme was identified and considered.</t>
  </si>
  <si>
    <t xml:space="preserve">It was agreed that the Council should instead look to take schemes forwards through an open process based on the Council's brownfield register. </t>
  </si>
  <si>
    <t xml:space="preserve">Public Art Project Proposal was presented to LDL on 31 May. </t>
  </si>
  <si>
    <t>At this meeting the following action was agreed: “Report noted and awaits Town Centre Consultants report”.</t>
  </si>
  <si>
    <t>Draft Tree Management Plan has been received from consultant and a resulting bid is now being written for grant support</t>
  </si>
  <si>
    <t>3 in Bloom gold awards with special recognition awards received for Winshill. Winshill also won the West Midlands category and are scheduled to enter the UK nationals in 2019.</t>
  </si>
  <si>
    <t>The landscape vision has been agreed with the Deputy Leader and this will be considered by Members in December. The business case was completed in conjunction with the Environment Agency and the full business case will be completed by Q1 2019/20, pending confirmation of costs and other details.</t>
  </si>
  <si>
    <t xml:space="preserve">A selection of 'Able Too' logos have been designed, consulted with the Able Too Forum and participants at this year's Able Too Games. </t>
  </si>
  <si>
    <t>ESBC achieved the following 9 awards at the RHS  Its Your Neighbourhood Awards 2018:
4 "special recognition awards" were scooped by community projects supported by ESBC. These awards identify these projects as one of the best in the West Midlands.
Gold: Stapenhill Cemetery, Stapenhill Gardens, Mill Hill Lane (all up from Silver Gilt last year)
Silver Gilt: Bramshall Park
Silver: Branston Water Park (up from Bronze in 2017), Shobnall LC
Certificate of Entry: Anglesey, St Lukes Road, Pennycroft Park, Heath Road Park, Eton Park. The parks with a certificate of entry were entered for the first time to set a baseline for future improvements to the these parks.</t>
  </si>
  <si>
    <t xml:space="preserve">
Council was planned to meet in September to consider a range of projects, at which Lynwood Rd was all ready to be determined as it had been since Summer time. Due to external factors, the other projects (Leisure Management Options for instance) were reprogrammed to go to a November Council meeting. Given the December meeting, already necessary and in the calendar, it  was deemed an inefficient use of time to call three Council meetings (September, November and December) in a nine week period. Because of this it is believed that the item is ‘green’.
</t>
  </si>
  <si>
    <t xml:space="preserve">The Disability Sport Programme was launched in July. </t>
  </si>
  <si>
    <t>(TOP QUARTILE)</t>
  </si>
  <si>
    <t xml:space="preserve">Following approval to proceed with the mobilisation of the new Leisure Services management arrangements, the review of options for the Markets element of Cultural Services and any subsequent implementation can only take place beyond the end of the current financial year. </t>
  </si>
  <si>
    <t>To be deferred for consideration in the 2019/20 Corporate Plan</t>
  </si>
  <si>
    <t>Consultation ended on the 31st October 2018. A report will be taken to Council in March 2019.</t>
  </si>
  <si>
    <t>Digital Strategy adopted by Cabinet in October 2019.</t>
  </si>
  <si>
    <t xml:space="preserve">Delegated decision EDR signed. </t>
  </si>
  <si>
    <t xml:space="preserve">The draft National Planning Policy Framework (NPPF) was published for consultation in March which implements around 80 reforms from the housing White Paper and associated consultations in 2017. ESBC sent a response to this in May. The revised NPPF was published in July 2018. 
Alongside the draft NPPF, there was a consultation on the reform of developer contributions to which a response was submitted. 
The regulations which require local planning authorities to review their local plans and statements of community involvement every five years came into force on 6th April. 
The permission in principle regulations which enable applications for permission in principle to be made for minor housing-led development came into force on 1 June 2018. 
Measures to streamline the decision-taking process for compulsory purchase orders (CPOs) came into force on 6 April 2018.
The consultation on powers for dealing with unauthorised development and encampments was published on 5 April.
Legislation came into force on 6 April 2018 to amend national permitted development rights. 
In October a further consultation on housing methodology was announced, setting out that the methodology should use the higher 2014 base population projections rather than the 2016 projections. ESBC provided a response in December 2018. 
The updated planning practice guidance on viability was published alongside the revised Framework in July and in September and guidance on Build to rent, Plan-making, Housing need assessment and Neighbourhood planning was updated. 
The first Housing Delivery Test (HDT) measurement was due to be published in November. As at early December 2018 no details of this have been announced but it is expected that as a result, ESBC can remain a 5% authority in terms of the five year land supply. 
The Planning Appeal Inquires Review took place during the summer and examined the planning appeal inquiry process from end to end and will make recommendations to reduce the time taken to conclude planning inquiries, while maintaining the quality of decisions. The Review report is expected by the end of 2018.
On 19 July 2018 the Government launched a consultation to seek views on the principle of whether non-hydraulic fracturing shale exploration development should be granted planning permission through a permitted development right, and in particular the circumstances in which it would be appropriate. ESBC have not received any such applications to date. 
From 1 October 2018 it is no longer acceptable to grant planning permission subject to a pre-commencement condition without the written agreement of the applicant. 
Following publication of the new viability guidance in July, MHCLG is developing open data tools to support increased transparency for developer contributions and viability assessments. MHCLG tested these tools with local authorities in the autumn.
During October MHCLG launched a consultation setting out proposals for permitted development rights to support the high street including allowing greater flexibility for change of use, extending buildings upwards to create new homes and removing the permitted development right for telephone kiosks and associated advertising consent. In addition, there are proposals to increase the height limit for electric vehicle charging points in off street parking spaces to accommodate rapid charging points and make permanent two time-limited rights to change use from storage or distribution to residential use and for larger home extensions. Views are also invited on the feasibility of a permitted development right for the redevelopment of a commercial site to create new homes.
The consultation also proposes to extend local authorities’ freedoms to dispose of surplus land at less than best consideration without the Secretary of State’s consent, and invites comments on a draft listed building consent order to allow routine works to the Canal &amp; River Trust’s structures without the need for individual applications. 
Alongside the budget, MHCLG published the Government’s response to the consultation on reforms to developer contributions. 
The reforms to developer contributions build on changes to viability assessments earlier in the year through the NPPF and accompanying guidance. They ensure that developers know what contributions they are expected to make, that local communities are clear about the infrastructure and affordable housing they will get, and that local authorities can hold them to account. The reforms include: introducing a new tariff for combined authorities, removing restrictions on how planning obligations can be used, measures to make Community Infrastructure Levy (CIL) rates more responsive to changes in the value of development, increasing transparency, and increasing certainty for developers on the contributions that they are required to make, by clarifying regulations. 
The report of the Independent Review of Build Out Rates was published alongside the Budget, finding no evidence of speculative land banking, with recommendations on new planning rules that require developers to offer a variety of property types on sites. The government will respond to the review in full in February 2019.
A final consultation was published in October, setting out the proposals to alter the standard method for assessing local housing need (set out above), housing land supply, the definition of deliverable and appropriate assessment. 
The Government consulted on whether developers should be required to conduct pre-application community consultation prior to submitting a planning application for shale gas development.
In October the government published three EU Exit statutory instruments which amend planning legislation in preparation for when the UK leaves the EU in March 2019. These relate to implementation of the EIA Directive, SEA Directive, and the land-use planning aspects of the Seveso III Directive (dangerous substances). 
</t>
  </si>
  <si>
    <t>Report to be taken to CMT in Feb.</t>
  </si>
  <si>
    <t>The Strategy is currently being finalised. Once completed the findings will be considered in line with this target.</t>
  </si>
  <si>
    <t>As per previous update.</t>
  </si>
  <si>
    <t>Off target</t>
  </si>
  <si>
    <t>Three job fairs have been delievered to date, a further job fair is arranged for January.</t>
  </si>
  <si>
    <t>The sale of land at Lynwood Road was approved by Full Council.</t>
  </si>
  <si>
    <t>Work with partners is ongoing and plans are in motion to involve new, commercial partners in emerging tourism activities. More information on this will be available in Quarter 4.</t>
  </si>
  <si>
    <t>The Count took place on night of 14th into the morning of 15th November 2018. Eleven rough sleepers were found, the result has been verified by Homeless Link but is awaiting adoptions by MHCLG.</t>
  </si>
  <si>
    <t xml:space="preserve">The revised Allocations Policy was adopted by the Council at a Cabinet meeting on 12 November 2018.  </t>
  </si>
  <si>
    <t>The Homelessness Stratgey 2018 - 2023 was adopted by the Council at a Cabinet meeting on 17 September 2018.</t>
  </si>
  <si>
    <t>To date 83% of 2018/19 project milestones have been achieved.</t>
  </si>
  <si>
    <t>End of year forecast 83% of 2018/19 project milestones will be achieved.</t>
  </si>
  <si>
    <t>Target costs and detailed design and contract documents were completed in December 2018.
Overall 83% of 2018/19 project milestones have been achieved.</t>
  </si>
  <si>
    <t>The policy for HMOs has been amended to include for a change in legislation removing the exemptions for HMOs that are less that two storeys. These changes have been publicised to make landlords aware which has led to an increased amount of HMOs that require a licence.</t>
  </si>
  <si>
    <t>Communications Plan completed and approved by Executive Decision Record in December 2018.</t>
  </si>
  <si>
    <t>0% surveys Aug - Nov 18</t>
  </si>
  <si>
    <t>Completed.</t>
  </si>
  <si>
    <t>42.05% estimated</t>
  </si>
  <si>
    <t>118.39kg - estimated</t>
  </si>
  <si>
    <t>355.50kg - estimated</t>
  </si>
  <si>
    <t>47.31% - estimated</t>
  </si>
  <si>
    <t>473.89kg - estimated</t>
  </si>
  <si>
    <t xml:space="preserve">Figures estimated as not all data received as yet.  </t>
  </si>
  <si>
    <t xml:space="preserve">figures estimated as not all data received as yet.  </t>
  </si>
  <si>
    <t>45% estimated</t>
  </si>
  <si>
    <t>12 Applications all within time = 100% - (Top quartile = 88%)</t>
  </si>
  <si>
    <t>80 Applications 76 within time = 95% - (Top quartile = 85%)</t>
  </si>
  <si>
    <t>139 Applications 135 within time = 97% - (Top quartile = 90%)</t>
  </si>
  <si>
    <t>44 Applications all within time = 100%</t>
  </si>
  <si>
    <t>414 Applications, 410 within time = 99%</t>
  </si>
  <si>
    <t>239 Applications, 232 within time = 97%</t>
  </si>
  <si>
    <t>Cabinet approved the deferral of this target at Q2 2018.</t>
  </si>
  <si>
    <t>Enforcement initiatives continue to take place across the Borough with 9 undetaken in quarter 3</t>
  </si>
  <si>
    <t>21 initiatives</t>
  </si>
  <si>
    <t>A succession plan has been agreed with GO Garden volunteers which enables workers to utilise the facility without the direct supervison of ESBC officers</t>
  </si>
  <si>
    <t>Grant submitted December 2018.</t>
  </si>
  <si>
    <t>Draft Green Flag Management Strategy is being drafted ready for final submission on January 31st. The draft plan incorporates elements of the Washlands project and elements funded through "business as usual" activities of the Open Spaces team.</t>
  </si>
  <si>
    <t>Actions are being agreed and taken forward with partners.</t>
  </si>
  <si>
    <t>Public Art Project Proposal presented to LDL on 31 May 2018. Recommended next steps to be taken in line with Burton Regeneration Strategy.</t>
  </si>
  <si>
    <t>Content for the current website is being reviewed. Work will start on migrating data to the new website in February. The new website will be launched in March 2019.</t>
  </si>
  <si>
    <t>Completed in first quarter.</t>
  </si>
  <si>
    <t>Report prepared for CMT in February 2019.</t>
  </si>
  <si>
    <t>Completed in second quarter.</t>
  </si>
  <si>
    <t>(a) Conduct a Marketing Campaign Aimed at Businesses (October 2018) and; (b) Produce an Annual Report on Activity (March 2019)</t>
  </si>
  <si>
    <t>(a) Oct-18
(b) Mar-19</t>
  </si>
  <si>
    <t xml:space="preserve">(a) Marketing activity has been delivered.
(b) A report is now in production to be considered by Members in March. </t>
  </si>
  <si>
    <t>Report presented and approval given in October LDL for the improvement of cycling provision.</t>
  </si>
  <si>
    <t>Council decision in December 2018.</t>
  </si>
  <si>
    <t>2 initiatives undertaken with Police and Immigration focussing on HMOs and a food business.</t>
  </si>
  <si>
    <t>1 market inspection completed and desktop studies undertaken on an additional 3 markets in the borough.</t>
  </si>
  <si>
    <t>100%. This target has been achieved again for this quarter, and is on track to be achieved for the year as a whole.</t>
  </si>
  <si>
    <t>The consultants' report is due to be presented in January 2019.</t>
  </si>
  <si>
    <t>TBC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</si>
</sst>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66" x14ac:knownFonts="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name val="Arial"/>
      <family val="2"/>
    </font>
  </fonts>
  <fills count="21">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7" applyNumberFormat="0" applyFill="0" applyAlignment="0" applyProtection="0"/>
    <xf numFmtId="0" fontId="24" fillId="0" borderId="0" applyNumberFormat="0" applyFill="0" applyBorder="0" applyAlignment="0" applyProtection="0">
      <alignment vertical="top"/>
      <protection locked="0"/>
    </xf>
    <xf numFmtId="9" fontId="62" fillId="0" borderId="0" applyFont="0" applyFill="0" applyBorder="0" applyAlignment="0" applyProtection="0"/>
  </cellStyleXfs>
  <cellXfs count="391">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2"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7"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7"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7" xfId="2" applyFont="1" applyFill="1" applyAlignment="1">
      <alignment horizontal="left" vertical="center" wrapText="1"/>
    </xf>
    <xf numFmtId="0" fontId="25" fillId="8" borderId="7" xfId="3" applyFont="1" applyFill="1" applyBorder="1" applyAlignment="1" applyProtection="1">
      <alignment horizontal="center" vertical="center" wrapText="1"/>
    </xf>
    <xf numFmtId="0" fontId="2" fillId="8" borderId="7" xfId="2" applyFont="1" applyFill="1" applyAlignment="1">
      <alignment horizontal="left" vertical="center"/>
    </xf>
    <xf numFmtId="0" fontId="26" fillId="8" borderId="7" xfId="2" applyFont="1" applyFill="1" applyAlignment="1">
      <alignment horizontal="left" vertical="center"/>
    </xf>
    <xf numFmtId="0" fontId="28" fillId="7" borderId="7"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7" xfId="3" applyFont="1" applyFill="1" applyBorder="1" applyAlignment="1" applyProtection="1">
      <alignment horizontal="left" vertical="center" wrapText="1"/>
    </xf>
    <xf numFmtId="0" fontId="2" fillId="7" borderId="7" xfId="2" applyFont="1" applyFill="1" applyAlignment="1">
      <alignment horizontal="center" vertical="center" wrapText="1"/>
    </xf>
    <xf numFmtId="0" fontId="33" fillId="10" borderId="7"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7"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7"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7" xfId="3" applyFont="1" applyFill="1" applyBorder="1" applyAlignment="1" applyProtection="1">
      <alignment horizontal="center" vertical="center" wrapText="1"/>
    </xf>
    <xf numFmtId="0" fontId="13" fillId="9" borderId="7" xfId="3"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2" xfId="0" applyFont="1" applyFill="1" applyBorder="1" applyAlignment="1">
      <alignment vertical="center" wrapText="1"/>
    </xf>
    <xf numFmtId="0" fontId="6" fillId="7" borderId="2" xfId="0" applyFont="1" applyFill="1" applyBorder="1" applyAlignment="1">
      <alignment vertical="center" wrapText="1"/>
    </xf>
    <xf numFmtId="0" fontId="9" fillId="7" borderId="2" xfId="0" applyFont="1" applyFill="1" applyBorder="1" applyAlignment="1">
      <alignment vertical="center" wrapText="1"/>
    </xf>
    <xf numFmtId="10" fontId="7" fillId="7" borderId="0" xfId="0" applyNumberFormat="1" applyFont="1" applyFill="1" applyBorder="1" applyAlignment="1">
      <alignment horizontal="center"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0"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12" fillId="7" borderId="0" xfId="0" applyFont="1" applyFill="1" applyBorder="1" applyAlignment="1">
      <alignment vertical="center"/>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3" fillId="2" borderId="2" xfId="0" applyFont="1" applyFill="1" applyBorder="1" applyAlignment="1">
      <alignment vertical="center" wrapText="1"/>
    </xf>
    <xf numFmtId="0" fontId="2" fillId="13" borderId="2" xfId="0" applyFont="1" applyFill="1" applyBorder="1" applyAlignment="1">
      <alignment vertical="center" wrapText="1"/>
    </xf>
    <xf numFmtId="0" fontId="6" fillId="2" borderId="0" xfId="0" applyFont="1" applyFill="1" applyAlignment="1">
      <alignment horizontal="center" vertical="center"/>
    </xf>
    <xf numFmtId="0" fontId="2" fillId="13" borderId="2"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3" xfId="0" applyFont="1" applyFill="1" applyBorder="1" applyAlignment="1">
      <alignment horizontal="center" vertical="center"/>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2"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3"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2"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3" fillId="7" borderId="0" xfId="0" applyFont="1" applyFill="1" applyAlignment="1">
      <alignment vertical="center"/>
    </xf>
    <xf numFmtId="0" fontId="43" fillId="0" borderId="0" xfId="0" applyFont="1" applyAlignment="1">
      <alignment vertical="center"/>
    </xf>
    <xf numFmtId="0" fontId="42" fillId="2" borderId="0" xfId="0" applyFont="1" applyFill="1" applyBorder="1" applyAlignment="1">
      <alignment vertical="center" wrapText="1"/>
    </xf>
    <xf numFmtId="0" fontId="20" fillId="2" borderId="27" xfId="0" applyFont="1" applyFill="1" applyBorder="1" applyAlignment="1">
      <alignment vertical="center" wrapText="1"/>
    </xf>
    <xf numFmtId="0" fontId="20" fillId="2" borderId="11"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2" fillId="7" borderId="16" xfId="0" applyNumberFormat="1" applyFont="1" applyFill="1" applyBorder="1" applyAlignment="1">
      <alignment horizontal="center" vertical="center" wrapText="1"/>
    </xf>
    <xf numFmtId="9" fontId="0" fillId="0" borderId="0" xfId="0" applyNumberFormat="1" applyAlignment="1">
      <alignment vertical="center"/>
    </xf>
    <xf numFmtId="0" fontId="13" fillId="7" borderId="17" xfId="0" applyFont="1" applyFill="1" applyBorder="1" applyAlignment="1">
      <alignment horizontal="right" vertical="center" wrapText="1"/>
    </xf>
    <xf numFmtId="0" fontId="13" fillId="7" borderId="9" xfId="0" applyFont="1" applyFill="1" applyBorder="1" applyAlignment="1">
      <alignment horizontal="right" vertical="center" wrapText="1"/>
    </xf>
    <xf numFmtId="0" fontId="20" fillId="2" borderId="27" xfId="0" applyFont="1" applyFill="1" applyBorder="1" applyAlignment="1">
      <alignment horizontal="left" vertical="center" wrapText="1"/>
    </xf>
    <xf numFmtId="0" fontId="42" fillId="7" borderId="16" xfId="0" applyFont="1" applyFill="1" applyBorder="1" applyAlignment="1">
      <alignment horizontal="center" vertical="center" wrapText="1"/>
    </xf>
    <xf numFmtId="0" fontId="42" fillId="7" borderId="21" xfId="0" applyFont="1" applyFill="1" applyBorder="1" applyAlignment="1">
      <alignment horizontal="center" vertical="center" wrapText="1"/>
    </xf>
    <xf numFmtId="10" fontId="42" fillId="7" borderId="20" xfId="0" applyNumberFormat="1" applyFont="1" applyFill="1" applyBorder="1" applyAlignment="1">
      <alignment horizontal="center" vertical="center" wrapText="1"/>
    </xf>
    <xf numFmtId="0" fontId="42" fillId="7" borderId="19" xfId="0" applyFont="1" applyFill="1" applyBorder="1" applyAlignment="1">
      <alignment horizontal="center" vertical="center" wrapText="1"/>
    </xf>
    <xf numFmtId="10" fontId="42" fillId="7" borderId="19" xfId="0" applyNumberFormat="1" applyFont="1" applyFill="1" applyBorder="1" applyAlignment="1">
      <alignment horizontal="center" vertical="center" wrapText="1"/>
    </xf>
    <xf numFmtId="0" fontId="45" fillId="7" borderId="16" xfId="0" applyFont="1" applyFill="1" applyBorder="1" applyAlignment="1">
      <alignment horizontal="center" vertical="center" wrapText="1"/>
    </xf>
    <xf numFmtId="0" fontId="45" fillId="7" borderId="21" xfId="0" applyFont="1" applyFill="1" applyBorder="1" applyAlignment="1">
      <alignment horizontal="center" vertical="center" wrapText="1"/>
    </xf>
    <xf numFmtId="0" fontId="45" fillId="7" borderId="19" xfId="0" applyFont="1" applyFill="1" applyBorder="1" applyAlignment="1">
      <alignment horizontal="center" vertical="center" wrapText="1"/>
    </xf>
    <xf numFmtId="1" fontId="45" fillId="7" borderId="14" xfId="0" applyNumberFormat="1" applyFont="1" applyFill="1" applyBorder="1" applyAlignment="1">
      <alignment horizontal="center" vertical="center" wrapText="1"/>
    </xf>
    <xf numFmtId="0" fontId="45" fillId="7" borderId="14" xfId="0" applyFont="1" applyFill="1" applyBorder="1" applyAlignment="1">
      <alignment horizontal="center" vertical="center" wrapText="1"/>
    </xf>
    <xf numFmtId="0" fontId="40"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12" borderId="2" xfId="0"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3" fillId="2" borderId="12" xfId="0" applyFont="1" applyFill="1" applyBorder="1" applyAlignment="1">
      <alignment vertical="center"/>
    </xf>
    <xf numFmtId="0" fontId="6" fillId="7" borderId="0" xfId="0" applyFont="1" applyFill="1" applyBorder="1" applyAlignment="1" applyProtection="1">
      <alignment horizontal="center" vertical="center" wrapText="1"/>
    </xf>
    <xf numFmtId="0" fontId="40" fillId="7" borderId="0" xfId="0" applyFont="1" applyFill="1" applyAlignment="1" applyProtection="1">
      <alignment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7" fillId="7" borderId="0" xfId="0" applyFont="1" applyFill="1" applyBorder="1" applyAlignment="1" applyProtection="1">
      <alignment horizontal="center" vertical="center" wrapText="1"/>
    </xf>
    <xf numFmtId="0" fontId="3" fillId="2" borderId="12" xfId="0" applyFont="1" applyFill="1" applyBorder="1" applyAlignment="1">
      <alignment vertical="center"/>
    </xf>
    <xf numFmtId="0" fontId="1" fillId="18" borderId="2" xfId="0" applyFont="1" applyFill="1" applyBorder="1" applyAlignment="1" applyProtection="1">
      <alignment horizontal="center" vertical="center" wrapText="1"/>
    </xf>
    <xf numFmtId="0" fontId="7" fillId="15" borderId="2" xfId="0" applyFont="1" applyFill="1" applyBorder="1" applyAlignment="1" applyProtection="1">
      <alignment horizontal="left" vertical="center" wrapText="1"/>
    </xf>
    <xf numFmtId="10" fontId="42" fillId="7" borderId="16" xfId="0" applyNumberFormat="1" applyFont="1" applyFill="1" applyBorder="1" applyAlignment="1">
      <alignment horizontal="center" vertical="center" wrapText="1"/>
    </xf>
    <xf numFmtId="10" fontId="42" fillId="2" borderId="0" xfId="0" applyNumberFormat="1" applyFont="1" applyFill="1" applyBorder="1" applyAlignment="1">
      <alignment vertical="center" wrapText="1"/>
    </xf>
    <xf numFmtId="10" fontId="42" fillId="2" borderId="11" xfId="0" applyNumberFormat="1" applyFont="1" applyFill="1" applyBorder="1" applyAlignment="1">
      <alignment vertical="center" wrapText="1"/>
    </xf>
    <xf numFmtId="0" fontId="2" fillId="7" borderId="0" xfId="0"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2"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0" borderId="2" xfId="0" applyFont="1" applyFill="1" applyBorder="1" applyAlignment="1" applyProtection="1">
      <alignment vertical="center" wrapText="1"/>
    </xf>
    <xf numFmtId="1" fontId="3" fillId="14" borderId="2" xfId="0" applyNumberFormat="1" applyFont="1" applyFill="1" applyBorder="1" applyAlignment="1" applyProtection="1">
      <alignment horizontal="center" vertical="center" wrapText="1"/>
    </xf>
    <xf numFmtId="1" fontId="3" fillId="14" borderId="3" xfId="0" applyNumberFormat="1" applyFont="1" applyFill="1" applyBorder="1" applyAlignment="1" applyProtection="1">
      <alignment horizontal="center" vertical="center" wrapText="1"/>
    </xf>
    <xf numFmtId="0" fontId="1" fillId="15" borderId="3" xfId="0" applyFont="1" applyFill="1" applyBorder="1" applyAlignment="1" applyProtection="1">
      <alignment horizontal="left" vertical="center" wrapText="1"/>
    </xf>
    <xf numFmtId="0" fontId="19" fillId="4" borderId="3" xfId="0" applyFont="1" applyFill="1" applyBorder="1" applyAlignment="1" applyProtection="1">
      <alignment horizontal="center" vertical="center" wrapText="1"/>
    </xf>
    <xf numFmtId="1" fontId="10" fillId="16" borderId="4" xfId="0" applyNumberFormat="1" applyFont="1" applyFill="1" applyBorder="1" applyAlignment="1" applyProtection="1">
      <alignment horizontal="left" vertical="center"/>
    </xf>
    <xf numFmtId="10" fontId="7" fillId="0" borderId="0" xfId="0" applyNumberFormat="1" applyFont="1" applyFill="1" applyBorder="1" applyAlignment="1">
      <alignment horizontal="center" vertical="center" wrapText="1"/>
    </xf>
    <xf numFmtId="0" fontId="50" fillId="7" borderId="0" xfId="0" applyFont="1" applyFill="1" applyProtection="1"/>
    <xf numFmtId="0" fontId="50" fillId="0" borderId="0" xfId="0" applyFont="1" applyProtection="1"/>
    <xf numFmtId="0" fontId="49" fillId="2" borderId="30" xfId="0" applyFont="1" applyFill="1" applyBorder="1" applyAlignment="1" applyProtection="1">
      <alignment horizontal="center" vertical="center" wrapText="1"/>
    </xf>
    <xf numFmtId="49" fontId="20" fillId="2" borderId="1" xfId="1" applyNumberFormat="1" applyFont="1" applyFill="1" applyBorder="1" applyAlignment="1" applyProtection="1">
      <alignment horizontal="center" vertical="center" wrapText="1"/>
    </xf>
    <xf numFmtId="0" fontId="51" fillId="7" borderId="0" xfId="0" applyFont="1" applyFill="1" applyAlignment="1" applyProtection="1">
      <alignment horizontal="center" vertical="center"/>
    </xf>
    <xf numFmtId="0" fontId="52" fillId="7" borderId="2" xfId="0" applyFont="1" applyFill="1" applyBorder="1" applyAlignment="1" applyProtection="1">
      <alignment horizontal="center" vertical="center"/>
    </xf>
    <xf numFmtId="0" fontId="49" fillId="2" borderId="31" xfId="0" applyFont="1" applyFill="1" applyBorder="1" applyAlignment="1" applyProtection="1">
      <alignment horizontal="center" vertical="center" wrapText="1"/>
    </xf>
    <xf numFmtId="0" fontId="53" fillId="0" borderId="0" xfId="3" applyFont="1" applyFill="1" applyBorder="1" applyAlignment="1" applyProtection="1">
      <alignment horizontal="left"/>
    </xf>
    <xf numFmtId="0" fontId="54" fillId="7" borderId="0" xfId="0" applyFont="1" applyFill="1" applyProtection="1"/>
    <xf numFmtId="0" fontId="54"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2"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0" fontId="12" fillId="0" borderId="0" xfId="0" applyFont="1" applyAlignment="1" applyProtection="1">
      <alignment wrapText="1"/>
    </xf>
    <xf numFmtId="0" fontId="12" fillId="7" borderId="2" xfId="0" applyFont="1" applyFill="1" applyBorder="1" applyAlignment="1" applyProtection="1">
      <alignment horizontal="center" vertical="center" wrapText="1"/>
    </xf>
    <xf numFmtId="0" fontId="50" fillId="0" borderId="0" xfId="0" applyFont="1" applyBorder="1" applyAlignment="1" applyProtection="1">
      <alignment wrapText="1"/>
    </xf>
    <xf numFmtId="0" fontId="2" fillId="5" borderId="2"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xf>
    <xf numFmtId="10" fontId="6" fillId="7" borderId="2"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1" fillId="2" borderId="0" xfId="0" applyFont="1" applyFill="1" applyAlignment="1">
      <alignment horizontal="center" vertical="center"/>
    </xf>
    <xf numFmtId="0" fontId="7"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5" xfId="0" applyFont="1" applyFill="1" applyBorder="1" applyAlignment="1">
      <alignment horizontal="center" vertical="center" wrapText="1"/>
    </xf>
    <xf numFmtId="10" fontId="7" fillId="7" borderId="5" xfId="0" applyNumberFormat="1" applyFont="1" applyFill="1" applyBorder="1" applyAlignment="1">
      <alignment horizontal="center" vertical="center" wrapText="1"/>
    </xf>
    <xf numFmtId="10" fontId="7" fillId="7" borderId="1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0" fontId="6" fillId="7" borderId="6"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2" fillId="7" borderId="2" xfId="0" applyFont="1" applyFill="1" applyBorder="1" applyAlignment="1">
      <alignment horizontal="center" vertical="center"/>
    </xf>
    <xf numFmtId="0" fontId="3" fillId="2" borderId="12"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10" fontId="7" fillId="0" borderId="15" xfId="0" applyNumberFormat="1" applyFont="1" applyFill="1" applyBorder="1" applyAlignment="1">
      <alignment horizontal="center" vertical="center" wrapText="1"/>
    </xf>
    <xf numFmtId="0" fontId="41" fillId="7" borderId="0" xfId="0" applyFont="1" applyFill="1" applyAlignment="1">
      <alignment horizontal="center" vertical="center"/>
    </xf>
    <xf numFmtId="0" fontId="34" fillId="2" borderId="0" xfId="0" applyFont="1" applyFill="1" applyAlignment="1">
      <alignment horizontal="center" vertical="center"/>
    </xf>
    <xf numFmtId="0" fontId="2"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4" xfId="0" applyFont="1" applyFill="1" applyBorder="1" applyAlignment="1">
      <alignment horizontal="left" vertical="center"/>
    </xf>
    <xf numFmtId="0" fontId="2" fillId="5" borderId="2" xfId="0" applyFont="1" applyFill="1" applyBorder="1" applyAlignment="1">
      <alignment horizontal="left" vertical="center"/>
    </xf>
    <xf numFmtId="0" fontId="2" fillId="0" borderId="0" xfId="0" applyFont="1" applyFill="1" applyBorder="1" applyAlignment="1">
      <alignment horizontal="left" vertical="center"/>
    </xf>
    <xf numFmtId="0" fontId="2" fillId="6" borderId="2" xfId="0" applyFont="1" applyFill="1" applyBorder="1" applyAlignment="1">
      <alignment horizontal="left" vertical="center"/>
    </xf>
    <xf numFmtId="0" fontId="2" fillId="7" borderId="0" xfId="0" applyFont="1" applyFill="1" applyBorder="1" applyAlignment="1">
      <alignment horizontal="left" vertical="center"/>
    </xf>
    <xf numFmtId="0" fontId="3" fillId="2" borderId="12" xfId="0" applyFont="1" applyFill="1" applyBorder="1" applyAlignment="1">
      <alignment horizontal="left" vertical="center"/>
    </xf>
    <xf numFmtId="0" fontId="3" fillId="2" borderId="2"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2" xfId="0" applyFont="1" applyFill="1" applyBorder="1" applyAlignment="1">
      <alignment horizontal="left" vertical="center"/>
    </xf>
    <xf numFmtId="0" fontId="1" fillId="0" borderId="2" xfId="0" applyFont="1" applyFill="1" applyBorder="1" applyAlignment="1">
      <alignment horizontal="left" vertical="center"/>
    </xf>
    <xf numFmtId="0" fontId="6" fillId="7" borderId="2" xfId="0" applyFont="1" applyFill="1" applyBorder="1" applyAlignment="1">
      <alignment horizontal="left" vertical="center"/>
    </xf>
    <xf numFmtId="0" fontId="9" fillId="7" borderId="2" xfId="0" applyFont="1" applyFill="1" applyBorder="1" applyAlignment="1">
      <alignment horizontal="left" vertical="center"/>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0"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0" fillId="0" borderId="0" xfId="3" applyFont="1" applyFill="1" applyBorder="1" applyAlignment="1" applyProtection="1">
      <alignment horizontal="left" vertical="center"/>
    </xf>
    <xf numFmtId="1"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 fontId="20" fillId="16" borderId="2" xfId="0" applyNumberFormat="1" applyFont="1" applyFill="1" applyBorder="1" applyAlignment="1" applyProtection="1">
      <alignment horizontal="left" vertical="center"/>
    </xf>
    <xf numFmtId="0" fontId="20" fillId="17" borderId="2" xfId="0" applyFont="1" applyFill="1" applyBorder="1" applyAlignment="1" applyProtection="1">
      <alignment vertical="center" wrapText="1"/>
    </xf>
    <xf numFmtId="0" fontId="20" fillId="16" borderId="2" xfId="0" applyFont="1" applyFill="1" applyBorder="1" applyAlignment="1" applyProtection="1">
      <alignment horizontal="center" vertical="center" wrapText="1"/>
    </xf>
    <xf numFmtId="0" fontId="20" fillId="16" borderId="2" xfId="0" applyFont="1" applyFill="1" applyBorder="1" applyAlignment="1" applyProtection="1">
      <alignment vertical="top" wrapText="1"/>
    </xf>
    <xf numFmtId="0" fontId="20" fillId="16" borderId="2" xfId="0" applyFont="1" applyFill="1" applyBorder="1" applyAlignment="1" applyProtection="1">
      <alignment horizontal="center" wrapText="1"/>
    </xf>
    <xf numFmtId="0" fontId="7" fillId="19" borderId="2" xfId="0" applyFont="1" applyFill="1" applyBorder="1" applyAlignment="1" applyProtection="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40" fillId="7" borderId="0" xfId="0" applyFont="1" applyFill="1" applyAlignment="1" applyProtection="1">
      <alignment horizontal="center" vertical="center" wrapText="1"/>
    </xf>
    <xf numFmtId="0" fontId="40" fillId="0" borderId="0" xfId="0" applyFont="1" applyAlignment="1" applyProtection="1">
      <alignment horizontal="center" vertical="center" wrapText="1"/>
    </xf>
    <xf numFmtId="0" fontId="61" fillId="7" borderId="3" xfId="0" applyFont="1" applyFill="1" applyBorder="1" applyAlignment="1" applyProtection="1">
      <alignment horizontal="center" vertical="center"/>
    </xf>
    <xf numFmtId="9" fontId="7" fillId="19" borderId="2" xfId="4" applyFont="1" applyFill="1" applyBorder="1" applyAlignment="1" applyProtection="1">
      <alignment horizontal="left" vertical="center" wrapText="1"/>
    </xf>
    <xf numFmtId="0" fontId="2" fillId="19" borderId="2" xfId="0" applyFont="1" applyFill="1" applyBorder="1" applyAlignment="1" applyProtection="1">
      <alignment horizontal="left" vertical="center" wrapText="1"/>
    </xf>
    <xf numFmtId="0" fontId="64" fillId="7" borderId="0" xfId="0" applyFont="1" applyFill="1" applyProtection="1"/>
    <xf numFmtId="0" fontId="64" fillId="0" borderId="0" xfId="0" applyFont="1" applyProtection="1"/>
    <xf numFmtId="0" fontId="1" fillId="7" borderId="2"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48"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7" fillId="19" borderId="3" xfId="0" applyFont="1" applyFill="1" applyBorder="1" applyAlignment="1" applyProtection="1">
      <alignment horizontal="left" vertical="center" wrapText="1"/>
    </xf>
    <xf numFmtId="9" fontId="7" fillId="19" borderId="2" xfId="0" applyNumberFormat="1" applyFont="1" applyFill="1" applyBorder="1" applyAlignment="1" applyProtection="1">
      <alignment horizontal="left" vertical="center" wrapText="1"/>
    </xf>
    <xf numFmtId="9" fontId="7" fillId="19" borderId="2" xfId="0" applyNumberFormat="1" applyFont="1" applyFill="1" applyBorder="1" applyAlignment="1" applyProtection="1">
      <alignment horizontal="center" vertical="center" wrapText="1"/>
    </xf>
    <xf numFmtId="0" fontId="0" fillId="7" borderId="2" xfId="0" applyFill="1" applyBorder="1" applyProtection="1"/>
    <xf numFmtId="0" fontId="63" fillId="0" borderId="13" xfId="0" applyFont="1" applyFill="1" applyBorder="1" applyAlignment="1" applyProtection="1">
      <alignment horizontal="center" vertical="center"/>
    </xf>
    <xf numFmtId="1" fontId="10" fillId="16" borderId="5" xfId="0" applyNumberFormat="1" applyFont="1" applyFill="1" applyBorder="1" applyAlignment="1" applyProtection="1">
      <alignment horizontal="left" vertical="center"/>
    </xf>
    <xf numFmtId="1" fontId="10" fillId="16" borderId="6" xfId="0" applyNumberFormat="1" applyFont="1" applyFill="1" applyBorder="1" applyAlignment="1" applyProtection="1">
      <alignment horizontal="left" vertical="center"/>
    </xf>
    <xf numFmtId="0" fontId="63" fillId="0" borderId="5" xfId="0" applyFont="1" applyFill="1" applyBorder="1" applyAlignment="1" applyProtection="1">
      <alignment horizontal="center" vertical="center"/>
    </xf>
    <xf numFmtId="0" fontId="0" fillId="0" borderId="0" xfId="0" applyAlignment="1">
      <alignment horizontal="left" indent="1"/>
    </xf>
    <xf numFmtId="164" fontId="20" fillId="16" borderId="2" xfId="0" applyNumberFormat="1" applyFont="1" applyFill="1" applyBorder="1" applyAlignment="1" applyProtection="1">
      <alignment horizontal="center" vertical="center" wrapText="1"/>
    </xf>
    <xf numFmtId="0" fontId="20" fillId="16" borderId="2" xfId="0" applyFont="1" applyFill="1" applyBorder="1" applyAlignment="1" applyProtection="1">
      <alignment horizontal="left" vertical="center" wrapText="1"/>
    </xf>
    <xf numFmtId="164" fontId="20" fillId="16" borderId="2" xfId="0" applyNumberFormat="1" applyFont="1" applyFill="1" applyBorder="1" applyAlignment="1" applyProtection="1">
      <alignment horizontal="left" vertical="center" wrapText="1"/>
    </xf>
    <xf numFmtId="164" fontId="58" fillId="16" borderId="2" xfId="0" applyNumberFormat="1" applyFont="1" applyFill="1" applyBorder="1" applyAlignment="1" applyProtection="1">
      <alignment horizontal="center" vertical="center" wrapText="1"/>
    </xf>
    <xf numFmtId="1" fontId="20" fillId="16" borderId="2" xfId="0" applyNumberFormat="1" applyFont="1" applyFill="1" applyBorder="1" applyAlignment="1" applyProtection="1">
      <alignment horizontal="center" vertical="center" wrapText="1"/>
    </xf>
    <xf numFmtId="0" fontId="50" fillId="7" borderId="0" xfId="0" applyFont="1" applyFill="1" applyBorder="1" applyAlignment="1" applyProtection="1">
      <alignment wrapText="1"/>
    </xf>
    <xf numFmtId="0" fontId="4" fillId="7" borderId="0" xfId="0" applyFont="1" applyFill="1" applyAlignment="1" applyProtection="1">
      <alignment wrapText="1"/>
    </xf>
    <xf numFmtId="0" fontId="43"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57"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57" fillId="7" borderId="0" xfId="0" applyFont="1" applyFill="1" applyAlignment="1" applyProtection="1">
      <alignment horizontal="left" vertical="top" wrapText="1"/>
    </xf>
    <xf numFmtId="0" fontId="46"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3" fillId="7" borderId="0" xfId="0" applyFont="1" applyFill="1" applyAlignment="1" applyProtection="1">
      <alignment horizontal="left" vertical="center" wrapText="1"/>
    </xf>
    <xf numFmtId="0" fontId="43" fillId="7" borderId="0" xfId="0" applyFont="1" applyFill="1" applyAlignment="1" applyProtection="1">
      <alignment horizontal="center" vertical="center" wrapText="1"/>
    </xf>
    <xf numFmtId="0" fontId="59" fillId="7" borderId="0" xfId="0" applyFont="1" applyFill="1" applyAlignment="1" applyProtection="1">
      <alignment horizontal="center" vertical="center" wrapText="1"/>
    </xf>
    <xf numFmtId="0" fontId="43" fillId="7" borderId="0" xfId="0" applyFont="1" applyFill="1" applyAlignment="1" applyProtection="1">
      <alignment horizontal="left" vertical="top" wrapText="1"/>
    </xf>
    <xf numFmtId="0" fontId="59"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1" fillId="7" borderId="0" xfId="0" applyFont="1" applyFill="1" applyAlignment="1" applyProtection="1">
      <alignment wrapText="1"/>
    </xf>
    <xf numFmtId="0" fontId="43" fillId="7" borderId="0" xfId="0" applyFont="1" applyFill="1" applyAlignment="1" applyProtection="1">
      <alignment horizontal="left" wrapText="1"/>
    </xf>
    <xf numFmtId="0" fontId="4" fillId="7" borderId="0" xfId="0" applyFont="1" applyFill="1" applyAlignment="1" applyProtection="1">
      <alignment horizontal="left" wrapText="1"/>
    </xf>
    <xf numFmtId="0" fontId="43" fillId="7" borderId="0" xfId="0" applyFont="1" applyFill="1" applyAlignment="1" applyProtection="1">
      <alignment horizontal="center" wrapText="1"/>
    </xf>
    <xf numFmtId="1" fontId="43"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2"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9" fontId="34" fillId="7" borderId="2" xfId="0" applyNumberFormat="1" applyFont="1" applyFill="1" applyBorder="1" applyAlignment="1" applyProtection="1">
      <alignment horizontal="left" vertical="center" wrapText="1"/>
    </xf>
    <xf numFmtId="0" fontId="1" fillId="0" borderId="2" xfId="0" applyFont="1" applyFill="1" applyBorder="1" applyAlignment="1" applyProtection="1">
      <alignment horizontal="center" vertical="center" wrapText="1"/>
    </xf>
    <xf numFmtId="0" fontId="65" fillId="0" borderId="2" xfId="0" applyFont="1" applyFill="1" applyBorder="1" applyAlignment="1" applyProtection="1">
      <alignment horizontal="left" vertical="center" wrapText="1"/>
    </xf>
    <xf numFmtId="0" fontId="34" fillId="7" borderId="2" xfId="0" applyFont="1" applyFill="1" applyBorder="1" applyAlignment="1" applyProtection="1">
      <alignment horizontal="left" vertical="top" wrapText="1"/>
    </xf>
    <xf numFmtId="0" fontId="65" fillId="7" borderId="2" xfId="0" applyFont="1" applyFill="1" applyBorder="1" applyAlignment="1" applyProtection="1">
      <alignment horizontal="left" vertical="center" wrapText="1"/>
    </xf>
    <xf numFmtId="164" fontId="58" fillId="16" borderId="2"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0" fillId="4" borderId="2" xfId="0"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34" fillId="4" borderId="2" xfId="0"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protection locked="0"/>
    </xf>
    <xf numFmtId="0" fontId="20" fillId="16" borderId="2" xfId="0"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wrapText="1"/>
      <protection locked="0"/>
    </xf>
    <xf numFmtId="0" fontId="1" fillId="7" borderId="3"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protection locked="0"/>
    </xf>
    <xf numFmtId="0" fontId="39" fillId="7" borderId="2" xfId="0" applyFont="1" applyFill="1" applyBorder="1" applyAlignment="1" applyProtection="1">
      <alignment horizontal="center" vertical="center" wrapText="1"/>
    </xf>
    <xf numFmtId="9" fontId="34" fillId="0" borderId="2" xfId="0" applyNumberFormat="1" applyFont="1" applyFill="1" applyBorder="1" applyAlignment="1" applyProtection="1">
      <alignment horizontal="left" vertical="center" wrapText="1"/>
    </xf>
    <xf numFmtId="0" fontId="48" fillId="0" borderId="2" xfId="0" applyFont="1" applyFill="1" applyBorder="1" applyAlignment="1" applyProtection="1">
      <alignment horizontal="left" vertical="center" wrapText="1"/>
      <protection locked="0"/>
    </xf>
    <xf numFmtId="0" fontId="48" fillId="0" borderId="2" xfId="0" applyFont="1" applyFill="1" applyBorder="1" applyAlignment="1" applyProtection="1">
      <alignment horizontal="left" vertical="top" wrapText="1"/>
      <protection locked="0"/>
    </xf>
    <xf numFmtId="9" fontId="48" fillId="0" borderId="2" xfId="0" applyNumberFormat="1" applyFont="1" applyFill="1" applyBorder="1" applyAlignment="1" applyProtection="1">
      <alignment horizontal="left" vertical="center" wrapText="1"/>
      <protection locked="0"/>
    </xf>
    <xf numFmtId="0" fontId="0" fillId="0" borderId="0" xfId="0" applyFont="1" applyAlignment="1" applyProtection="1">
      <alignment horizontal="left" vertical="top" wrapText="1"/>
      <protection locked="0"/>
    </xf>
    <xf numFmtId="9" fontId="34" fillId="0" borderId="2" xfId="0" applyNumberFormat="1" applyFont="1" applyFill="1" applyBorder="1" applyAlignment="1" applyProtection="1">
      <alignment horizontal="left" vertical="center" wrapText="1"/>
      <protection locked="0"/>
    </xf>
    <xf numFmtId="0" fontId="48" fillId="0" borderId="2" xfId="0" applyFont="1" applyFill="1" applyBorder="1" applyAlignment="1" applyProtection="1">
      <alignment vertical="center" wrapText="1"/>
      <protection locked="0"/>
    </xf>
    <xf numFmtId="0" fontId="51" fillId="7" borderId="2" xfId="0" applyFont="1" applyFill="1" applyBorder="1" applyAlignment="1" applyProtection="1">
      <alignment horizontal="center" vertical="center"/>
    </xf>
    <xf numFmtId="0" fontId="2" fillId="9" borderId="7" xfId="2" applyFont="1" applyFill="1" applyAlignment="1">
      <alignment horizontal="center" vertical="center" wrapText="1"/>
    </xf>
    <xf numFmtId="0" fontId="55" fillId="8" borderId="48" xfId="3" applyFont="1" applyFill="1" applyBorder="1" applyAlignment="1" applyProtection="1">
      <alignment horizontal="center" vertical="center" wrapText="1"/>
    </xf>
    <xf numFmtId="0" fontId="55" fillId="8" borderId="49" xfId="3" applyFont="1" applyFill="1" applyBorder="1" applyAlignment="1" applyProtection="1">
      <alignment horizontal="center" vertical="center" wrapText="1"/>
    </xf>
    <xf numFmtId="0" fontId="55" fillId="8" borderId="50" xfId="3" applyFont="1" applyFill="1" applyBorder="1" applyAlignment="1" applyProtection="1">
      <alignment horizontal="center" vertical="center" wrapText="1"/>
    </xf>
    <xf numFmtId="0" fontId="2" fillId="9" borderId="8"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7"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7" xfId="2" applyFont="1" applyFill="1" applyBorder="1" applyAlignment="1">
      <alignment horizontal="center" vertical="center" wrapText="1"/>
    </xf>
    <xf numFmtId="0" fontId="2" fillId="11" borderId="7" xfId="2" applyFont="1" applyFill="1" applyAlignment="1">
      <alignment horizontal="center" vertical="center" wrapText="1"/>
    </xf>
    <xf numFmtId="1" fontId="56" fillId="8" borderId="32" xfId="0" applyNumberFormat="1" applyFont="1" applyFill="1" applyBorder="1" applyAlignment="1" applyProtection="1">
      <alignment horizontal="left" vertical="center" wrapText="1"/>
    </xf>
    <xf numFmtId="1" fontId="56" fillId="8" borderId="33" xfId="0" applyNumberFormat="1" applyFont="1" applyFill="1" applyBorder="1" applyAlignment="1" applyProtection="1">
      <alignment horizontal="left" vertical="center" wrapText="1"/>
    </xf>
    <xf numFmtId="1" fontId="56" fillId="8" borderId="34" xfId="0" applyNumberFormat="1" applyFont="1" applyFill="1" applyBorder="1" applyAlignment="1" applyProtection="1">
      <alignment horizontal="left" vertical="center" wrapText="1"/>
    </xf>
    <xf numFmtId="0" fontId="2" fillId="6" borderId="2" xfId="0" applyFont="1" applyFill="1" applyBorder="1" applyAlignment="1">
      <alignment vertical="center" wrapText="1"/>
    </xf>
    <xf numFmtId="0" fontId="2"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21" fillId="6" borderId="2" xfId="0" applyNumberFormat="1" applyFont="1" applyFill="1" applyBorder="1" applyAlignment="1">
      <alignment horizontal="center" vertical="center" wrapText="1"/>
    </xf>
    <xf numFmtId="10" fontId="10" fillId="3" borderId="2" xfId="0" applyNumberFormat="1" applyFont="1" applyFill="1" applyBorder="1" applyAlignment="1">
      <alignment horizontal="center" vertical="center" wrapText="1"/>
    </xf>
    <xf numFmtId="10" fontId="21" fillId="5" borderId="2"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44" fillId="8" borderId="32" xfId="0" applyFont="1" applyFill="1" applyBorder="1" applyAlignment="1">
      <alignment horizontal="left" vertical="center" wrapText="1"/>
    </xf>
    <xf numFmtId="0" fontId="44" fillId="8" borderId="33" xfId="0" applyFont="1" applyFill="1" applyBorder="1" applyAlignment="1">
      <alignment horizontal="left" vertical="center" wrapText="1"/>
    </xf>
    <xf numFmtId="0" fontId="44" fillId="8" borderId="34" xfId="0" applyFont="1" applyFill="1" applyBorder="1" applyAlignment="1">
      <alignment horizontal="left" vertical="center" wrapText="1"/>
    </xf>
    <xf numFmtId="0" fontId="44" fillId="8" borderId="35" xfId="0" applyFont="1" applyFill="1" applyBorder="1" applyAlignment="1">
      <alignment horizontal="left" vertical="center" wrapText="1"/>
    </xf>
    <xf numFmtId="0" fontId="44" fillId="8" borderId="0" xfId="0" applyFont="1" applyFill="1" applyBorder="1" applyAlignment="1">
      <alignment horizontal="left" vertical="center" wrapText="1"/>
    </xf>
    <xf numFmtId="0" fontId="44" fillId="8" borderId="36" xfId="0" applyFont="1" applyFill="1" applyBorder="1" applyAlignment="1">
      <alignment horizontal="left" vertical="center" wrapText="1"/>
    </xf>
    <xf numFmtId="0" fontId="44" fillId="8" borderId="37" xfId="0" applyFont="1" applyFill="1" applyBorder="1" applyAlignment="1">
      <alignment horizontal="left" vertical="center" wrapText="1"/>
    </xf>
    <xf numFmtId="0" fontId="44" fillId="8" borderId="38" xfId="0" applyFont="1" applyFill="1" applyBorder="1" applyAlignment="1">
      <alignment horizontal="left" vertical="center" wrapText="1"/>
    </xf>
    <xf numFmtId="0" fontId="44" fillId="8" borderId="39" xfId="0" applyFont="1" applyFill="1" applyBorder="1" applyAlignment="1">
      <alignment horizontal="left" vertical="center" wrapText="1"/>
    </xf>
    <xf numFmtId="0" fontId="44" fillId="7" borderId="28" xfId="0" applyFont="1" applyFill="1" applyBorder="1" applyAlignment="1">
      <alignment horizontal="center" vertical="center" wrapText="1"/>
    </xf>
    <xf numFmtId="0" fontId="44" fillId="7" borderId="29" xfId="0" applyFont="1" applyFill="1" applyBorder="1" applyAlignment="1">
      <alignment horizontal="center" vertical="center" wrapText="1"/>
    </xf>
    <xf numFmtId="0" fontId="31" fillId="14" borderId="18" xfId="0" applyFont="1" applyFill="1" applyBorder="1" applyAlignment="1">
      <alignment horizontal="center" vertical="center" wrapText="1"/>
    </xf>
    <xf numFmtId="0" fontId="31" fillId="14" borderId="22"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1" fontId="11" fillId="8" borderId="40" xfId="0" applyNumberFormat="1" applyFont="1" applyFill="1" applyBorder="1" applyAlignment="1" applyProtection="1">
      <alignment horizontal="left"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2304">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0.97435897435897434</c:v>
                </c:pt>
                <c:pt idx="1">
                  <c:v>0.98245614035087714</c:v>
                </c:pt>
                <c:pt idx="2">
                  <c:v>0.96721311475409832</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1.6393442622950821E-2</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2.564102564102564E-2</c:v>
                </c:pt>
                <c:pt idx="1">
                  <c:v>1.7543859649122806E-2</c:v>
                </c:pt>
                <c:pt idx="2">
                  <c:v>1.6393442622950821E-2</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2273536"/>
        <c:axId val="332274712"/>
      </c:lineChart>
      <c:catAx>
        <c:axId val="332273536"/>
        <c:scaling>
          <c:orientation val="minMax"/>
        </c:scaling>
        <c:delete val="0"/>
        <c:axPos val="b"/>
        <c:numFmt formatCode="General" sourceLinked="0"/>
        <c:majorTickMark val="out"/>
        <c:minorTickMark val="none"/>
        <c:tickLblPos val="nextTo"/>
        <c:txPr>
          <a:bodyPr/>
          <a:lstStyle/>
          <a:p>
            <a:pPr>
              <a:defRPr lang="en-US"/>
            </a:pPr>
            <a:endParaRPr lang="en-US"/>
          </a:p>
        </c:txPr>
        <c:crossAx val="332274712"/>
        <c:crosses val="autoZero"/>
        <c:auto val="1"/>
        <c:lblAlgn val="ctr"/>
        <c:lblOffset val="100"/>
        <c:noMultiLvlLbl val="0"/>
      </c:catAx>
      <c:valAx>
        <c:axId val="3322747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273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0.96721311475409832</c:v>
                </c:pt>
                <c:pt idx="1">
                  <c:v>1.6393442622950821E-2</c:v>
                </c:pt>
                <c:pt idx="2">
                  <c:v>1.6393442622950821E-2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PRIORITY'!$AY$25:$AY$27</c:f>
              <c:strCache>
                <c:ptCount val="3"/>
                <c:pt idx="0">
                  <c:v>Green</c:v>
                </c:pt>
                <c:pt idx="1">
                  <c:v>Amber</c:v>
                </c:pt>
                <c:pt idx="2">
                  <c:v>Red</c:v>
                </c:pt>
              </c:strCache>
            </c:strRef>
          </c:cat>
          <c:val>
            <c:numRef>
              <c:f>'4. CHARTS BY PRIORITY'!$BB$25:$BB$27</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PRIORITY'!$AY$25:$AY$27</c:f>
              <c:strCache>
                <c:ptCount val="3"/>
                <c:pt idx="0">
                  <c:v>Green</c:v>
                </c:pt>
                <c:pt idx="1">
                  <c:v>Amber</c:v>
                </c:pt>
                <c:pt idx="2">
                  <c:v>Red</c:v>
                </c:pt>
              </c:strCache>
            </c:strRef>
          </c:cat>
          <c:val>
            <c:numRef>
              <c:f>'4. CHARTS BY PRIORITY'!$BC$25:$BC$27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PRIORITY'!$AY$41:$AY$43</c:f>
              <c:strCache>
                <c:ptCount val="3"/>
                <c:pt idx="0">
                  <c:v>Green</c:v>
                </c:pt>
                <c:pt idx="1">
                  <c:v>Amber</c:v>
                </c:pt>
                <c:pt idx="2">
                  <c:v>Red</c:v>
                </c:pt>
              </c:strCache>
            </c:strRef>
          </c:cat>
          <c:val>
            <c:numRef>
              <c:f>'4. CHARTS BY PRIORITY'!$BB$41:$BB$43</c:f>
              <c:numCache>
                <c:formatCode>0.00%</c:formatCode>
                <c:ptCount val="3"/>
                <c:pt idx="0">
                  <c:v>0.97959183673469385</c:v>
                </c:pt>
                <c:pt idx="1">
                  <c:v>2.0408163265306121E-2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PRIORITY'!$AY$41:$AY$43</c:f>
              <c:strCache>
                <c:ptCount val="3"/>
                <c:pt idx="0">
                  <c:v>Green</c:v>
                </c:pt>
                <c:pt idx="1">
                  <c:v>Amber</c:v>
                </c:pt>
                <c:pt idx="2">
                  <c:v>Red</c:v>
                </c:pt>
              </c:strCache>
            </c:strRef>
          </c:cat>
          <c:val>
            <c:numRef>
              <c:f>'4. CHARTS BY PRIORITY'!$BC$41:$BC$43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'4. CHARTS BY PRIORITY'!$AY$25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PRIORITY'!$AZ$24:$BC$24</c:f>
              <c:strCache>
                <c:ptCount val="4"/>
                <c:pt idx="0">
                  <c:v>Q1</c:v>
                </c:pt>
                <c:pt idx="1">
                  <c:v>Q2</c:v>
                </c:pt>
                <c:pt idx="2">
                  <c:v>Q3</c:v>
                </c:pt>
                <c:pt idx="3">
                  <c:v>Q4</c:v>
                </c:pt>
              </c:strCache>
            </c:strRef>
          </c:cat>
          <c:val>
            <c:numRef>
              <c:f>'4. CHARTS BY PRIORITY'!$AZ$25:$BC$25</c:f>
              <c:numCache>
                <c:formatCode>0.00%</c:formatCode>
                <c:ptCount val="4"/>
                <c:pt idx="0">
                  <c:v>0.91666666666666663</c:v>
                </c:pt>
                <c:pt idx="1">
                  <c:v>0.91666666666666663</c:v>
                </c:pt>
                <c:pt idx="2">
                  <c:v>0.91666666666666674</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PRIORITY'!$AY$26</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PRIORITY'!$AZ$24:$BC$24</c:f>
              <c:strCache>
                <c:ptCount val="4"/>
                <c:pt idx="0">
                  <c:v>Q1</c:v>
                </c:pt>
                <c:pt idx="1">
                  <c:v>Q2</c:v>
                </c:pt>
                <c:pt idx="2">
                  <c:v>Q3</c:v>
                </c:pt>
                <c:pt idx="3">
                  <c:v>Q4</c:v>
                </c:pt>
              </c:strCache>
            </c:strRef>
          </c:cat>
          <c:val>
            <c:numRef>
              <c:f>'4. CHARTS BY PRIORITY'!$AZ$26:$BC$26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PRIORITY'!$AY$27</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PRIORITY'!$AZ$24:$BC$24</c:f>
              <c:strCache>
                <c:ptCount val="4"/>
                <c:pt idx="0">
                  <c:v>Q1</c:v>
                </c:pt>
                <c:pt idx="1">
                  <c:v>Q2</c:v>
                </c:pt>
                <c:pt idx="2">
                  <c:v>Q3</c:v>
                </c:pt>
                <c:pt idx="3">
                  <c:v>Q4</c:v>
                </c:pt>
              </c:strCache>
            </c:strRef>
          </c:cat>
          <c:val>
            <c:numRef>
              <c:f>'4. CHARTS BY PRIORITY'!$AZ$27:$BC$27</c:f>
              <c:numCache>
                <c:formatCode>0.00%</c:formatCode>
                <c:ptCount val="4"/>
                <c:pt idx="0">
                  <c:v>8.3333333333333329E-2</c:v>
                </c:pt>
                <c:pt idx="1">
                  <c:v>8.3333333333333329E-2</c:v>
                </c:pt>
                <c:pt idx="2">
                  <c:v>8.3333333333333329E-2</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270792"/>
        <c:axId val="332272752"/>
      </c:lineChart>
      <c:catAx>
        <c:axId val="332270792"/>
        <c:scaling>
          <c:orientation val="minMax"/>
        </c:scaling>
        <c:delete val="0"/>
        <c:axPos val="b"/>
        <c:numFmt formatCode="General" sourceLinked="0"/>
        <c:majorTickMark val="out"/>
        <c:minorTickMark val="none"/>
        <c:tickLblPos val="nextTo"/>
        <c:txPr>
          <a:bodyPr/>
          <a:lstStyle/>
          <a:p>
            <a:pPr>
              <a:defRPr lang="en-US"/>
            </a:pPr>
            <a:endParaRPr lang="en-US"/>
          </a:p>
        </c:txPr>
        <c:crossAx val="332272752"/>
        <c:crosses val="autoZero"/>
        <c:auto val="1"/>
        <c:lblAlgn val="ctr"/>
        <c:lblOffset val="100"/>
        <c:noMultiLvlLbl val="0"/>
      </c:catAx>
      <c:valAx>
        <c:axId val="3322727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2707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PRIORITY'!$AY$41</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PRIORITY'!$AZ$40:$BC$40</c:f>
              <c:strCache>
                <c:ptCount val="4"/>
                <c:pt idx="0">
                  <c:v>Q1</c:v>
                </c:pt>
                <c:pt idx="1">
                  <c:v>Q2</c:v>
                </c:pt>
                <c:pt idx="2">
                  <c:v>Q3</c:v>
                </c:pt>
                <c:pt idx="3">
                  <c:v>Q4</c:v>
                </c:pt>
              </c:strCache>
            </c:strRef>
          </c:cat>
          <c:val>
            <c:numRef>
              <c:f>'4. CHARTS BY PRIORITY'!$AZ$41:$BC$41</c:f>
              <c:numCache>
                <c:formatCode>0.00%</c:formatCode>
                <c:ptCount val="4"/>
                <c:pt idx="0">
                  <c:v>1</c:v>
                </c:pt>
                <c:pt idx="1">
                  <c:v>1</c:v>
                </c:pt>
                <c:pt idx="2">
                  <c:v>0.97959183673469385</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PRIORITY'!$AY$42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PRIORITY'!$AZ$40:$BC$40</c:f>
              <c:strCache>
                <c:ptCount val="4"/>
                <c:pt idx="0">
                  <c:v>Q1</c:v>
                </c:pt>
                <c:pt idx="1">
                  <c:v>Q2</c:v>
                </c:pt>
                <c:pt idx="2">
                  <c:v>Q3</c:v>
                </c:pt>
                <c:pt idx="3">
                  <c:v>Q4</c:v>
                </c:pt>
              </c:strCache>
            </c:strRef>
          </c:cat>
          <c:val>
            <c:numRef>
              <c:f>'4. CHARTS BY PRIORITY'!$AZ$42:$BC$42</c:f>
              <c:numCache>
                <c:formatCode>0.00%</c:formatCode>
                <c:ptCount val="4"/>
                <c:pt idx="0">
                  <c:v>0</c:v>
                </c:pt>
                <c:pt idx="1">
                  <c:v>0</c:v>
                </c:pt>
                <c:pt idx="2">
                  <c:v>2.0408163265306121E-2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PRIORITY'!$AY$43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PRIORITY'!$AZ$40:$BC$40</c:f>
              <c:strCache>
                <c:ptCount val="4"/>
                <c:pt idx="0">
                  <c:v>Q1</c:v>
                </c:pt>
                <c:pt idx="1">
                  <c:v>Q2</c:v>
                </c:pt>
                <c:pt idx="2">
                  <c:v>Q3</c:v>
                </c:pt>
                <c:pt idx="3">
                  <c:v>Q4</c:v>
                </c:pt>
              </c:strCache>
            </c:strRef>
          </c:cat>
          <c:val>
            <c:numRef>
              <c:f>'4. CHARTS BY PRIORITY'!$AZ$43:$BC$43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32275888"/>
        <c:axId val="332276280"/>
      </c:lineChart>
      <c:catAx>
        <c:axId val="332275888"/>
        <c:scaling>
          <c:orientation val="minMax"/>
        </c:scaling>
        <c:delete val="0"/>
        <c:axPos val="b"/>
        <c:numFmt formatCode="General" sourceLinked="0"/>
        <c:majorTickMark val="out"/>
        <c:minorTickMark val="none"/>
        <c:tickLblPos val="nextTo"/>
        <c:txPr>
          <a:bodyPr/>
          <a:lstStyle/>
          <a:p>
            <a:pPr>
              <a:defRPr lang="en-US"/>
            </a:pPr>
            <a:endParaRPr lang="en-US"/>
          </a:p>
        </c:txPr>
        <c:crossAx val="332276280"/>
        <c:crosses val="autoZero"/>
        <c:auto val="1"/>
        <c:lblAlgn val="ctr"/>
        <c:lblOffset val="100"/>
        <c:noMultiLvlLbl val="0"/>
      </c:catAx>
      <c:valAx>
        <c:axId val="3322762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275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0.97435897435897434</c:v>
                </c:pt>
                <c:pt idx="1">
                  <c:v>0</c:v>
                </c:pt>
                <c:pt idx="2">
                  <c:v>2.564102564102564E-2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PRIORITY'!$AY$25:$AY$27</c:f>
              <c:strCache>
                <c:ptCount val="3"/>
                <c:pt idx="0">
                  <c:v>Green</c:v>
                </c:pt>
                <c:pt idx="1">
                  <c:v>Amber</c:v>
                </c:pt>
                <c:pt idx="2">
                  <c:v>Red</c:v>
                </c:pt>
              </c:strCache>
            </c:strRef>
          </c:cat>
          <c:val>
            <c:numRef>
              <c:f>'4. CHARTS BY PRIORITY'!$AZ$25:$AZ$27</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PRIORITY'!$AY$41:$AY$43</c:f>
              <c:strCache>
                <c:ptCount val="3"/>
                <c:pt idx="0">
                  <c:v>Green</c:v>
                </c:pt>
                <c:pt idx="1">
                  <c:v>Amber</c:v>
                </c:pt>
                <c:pt idx="2">
                  <c:v>Red</c:v>
                </c:pt>
              </c:strCache>
            </c:strRef>
          </c:cat>
          <c:val>
            <c:numRef>
              <c:f>'4. CHARTS BY PRIORITY'!$AZ$41:$AZ$43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0.98245614035087714</c:v>
                </c:pt>
                <c:pt idx="1">
                  <c:v>0</c:v>
                </c:pt>
                <c:pt idx="2">
                  <c:v>1.7543859649122806E-2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PRIORITY'!$AY$25:$AY$27</c:f>
              <c:strCache>
                <c:ptCount val="3"/>
                <c:pt idx="0">
                  <c:v>Green</c:v>
                </c:pt>
                <c:pt idx="1">
                  <c:v>Amber</c:v>
                </c:pt>
                <c:pt idx="2">
                  <c:v>Red</c:v>
                </c:pt>
              </c:strCache>
            </c:strRef>
          </c:cat>
          <c:val>
            <c:numRef>
              <c:f>'4. CHARTS BY PRIORITY'!$BA$25:$BA$27</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PRIORITY'!$AY$41:$AY$43</c:f>
              <c:strCache>
                <c:ptCount val="3"/>
                <c:pt idx="0">
                  <c:v>Green</c:v>
                </c:pt>
                <c:pt idx="1">
                  <c:v>Amber</c:v>
                </c:pt>
                <c:pt idx="2">
                  <c:v>Red</c:v>
                </c:pt>
              </c:strCache>
            </c:strRef>
          </c:cat>
          <c:val>
            <c:numRef>
              <c:f>'4. CHARTS BY PRIORITY'!$BA$41:$BA$43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190499</xdr:rowOff>
    </xdr:from>
    <xdr:to>
      <xdr:col>8</xdr:col>
      <xdr:colOff>600074</xdr:colOff>
      <xdr:row>37</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37</xdr:row>
      <xdr:rowOff>190499</xdr:rowOff>
    </xdr:from>
    <xdr:to>
      <xdr:col>8</xdr:col>
      <xdr:colOff>600074</xdr:colOff>
      <xdr:row>52</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22</xdr:row>
      <xdr:rowOff>0</xdr:rowOff>
    </xdr:from>
    <xdr:to>
      <xdr:col>17</xdr:col>
      <xdr:colOff>609599</xdr:colOff>
      <xdr:row>37</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38</xdr:row>
      <xdr:rowOff>9524</xdr:rowOff>
    </xdr:from>
    <xdr:to>
      <xdr:col>18</xdr:col>
      <xdr:colOff>0</xdr:colOff>
      <xdr:row>53</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0</xdr:colOff>
      <xdr:row>22</xdr:row>
      <xdr:rowOff>23813</xdr:rowOff>
    </xdr:from>
    <xdr:to>
      <xdr:col>26</xdr:col>
      <xdr:colOff>600075</xdr:colOff>
      <xdr:row>37</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38</xdr:row>
      <xdr:rowOff>0</xdr:rowOff>
    </xdr:from>
    <xdr:to>
      <xdr:col>27</xdr:col>
      <xdr:colOff>0</xdr:colOff>
      <xdr:row>52</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0</xdr:colOff>
      <xdr:row>22</xdr:row>
      <xdr:rowOff>0</xdr:rowOff>
    </xdr:from>
    <xdr:to>
      <xdr:col>35</xdr:col>
      <xdr:colOff>600075</xdr:colOff>
      <xdr:row>37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37</xdr:col>
      <xdr:colOff>0</xdr:colOff>
      <xdr:row>22</xdr:row>
      <xdr:rowOff>0</xdr:rowOff>
    </xdr:from>
    <xdr:to>
      <xdr:col>44</xdr:col>
      <xdr:colOff>600074</xdr:colOff>
      <xdr:row>37</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28</xdr:col>
      <xdr:colOff>0</xdr:colOff>
      <xdr:row>38</xdr:row>
      <xdr:rowOff>0</xdr:rowOff>
    </xdr:from>
    <xdr:to>
      <xdr:col>36</xdr:col>
      <xdr:colOff>0</xdr:colOff>
      <xdr:row>52</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37</xdr:col>
      <xdr:colOff>0</xdr:colOff>
      <xdr:row>38</xdr:row>
      <xdr:rowOff>0</xdr:rowOff>
    </xdr:from>
    <xdr:to>
      <xdr:col>45</xdr:col>
      <xdr:colOff>0</xdr:colOff>
      <xdr:row>52</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70"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topLeftCell="A10" zoomScale="70" zoomScaleNormal="70" workbookViewId="0">
      <selection activeCell="A2" sqref="A2"/>
    </sheetView>
  </sheetViews>
  <sheetFormatPr defaultColWidth="9.140625" defaultRowHeight="12.75" x14ac:dyDescent="0.2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x14ac:dyDescent="0.3">
      <c r="A1" s="21" t="s">
        <v>293</v>
      </c>
      <c r="B1" s="21"/>
      <c r="C1" s="12"/>
      <c r="D1" s="12"/>
      <c r="E1" s="12"/>
      <c r="F1" s="12"/>
      <c r="G1" s="12"/>
      <c r="H1" s="12"/>
      <c r="I1" s="12"/>
    </row>
    <row r="2" spans="1:9" s="13" customFormat="1" ht="27" customHeight="1" thickTop="1" thickBot="1" x14ac:dyDescent="0.3">
      <c r="A2" s="19" t="s">
        <v>71</v>
      </c>
      <c r="B2" s="20"/>
      <c r="C2" s="17"/>
      <c r="D2" s="17"/>
      <c r="E2" s="17"/>
      <c r="F2" s="25" t="s">
        <v>49</v>
      </c>
      <c r="G2" s="18" t="s">
        <v>152</v>
      </c>
      <c r="H2" s="18" t="s">
        <v>153</v>
      </c>
      <c r="I2" s="18" t="s">
        <v>154</v>
      </c>
    </row>
    <row r="3" spans="1:9" s="13" customFormat="1" ht="27" customHeight="1" thickTop="1" thickBot="1" x14ac:dyDescent="0.3">
      <c r="A3" s="19" t="s">
        <v>77</v>
      </c>
      <c r="B3" s="20"/>
      <c r="C3" s="17"/>
      <c r="D3" s="17"/>
      <c r="E3" s="17"/>
      <c r="F3" s="25" t="s">
        <v>67</v>
      </c>
      <c r="G3" s="25" t="s">
        <v>68</v>
      </c>
      <c r="H3" s="25" t="s">
        <v>69</v>
      </c>
      <c r="I3" s="25" t="s">
        <v>70</v>
      </c>
    </row>
    <row r="4" spans="1:9" s="13" customFormat="1" ht="27" customHeight="1" thickTop="1" thickBot="1" x14ac:dyDescent="0.3">
      <c r="A4" s="19" t="s">
        <v>72</v>
      </c>
      <c r="B4" s="20"/>
      <c r="C4" s="20"/>
      <c r="D4" s="20"/>
      <c r="E4" s="20"/>
      <c r="F4" s="25" t="s">
        <v>50</v>
      </c>
      <c r="G4" s="20"/>
      <c r="H4" s="20"/>
      <c r="I4" s="18"/>
    </row>
    <row r="5" spans="1:9" ht="8.25" customHeight="1" thickTop="1" x14ac:dyDescent="0.25">
      <c r="B5" s="14"/>
      <c r="C5" s="14"/>
      <c r="D5" s="14"/>
      <c r="E5" s="14"/>
      <c r="F5" s="14"/>
      <c r="G5" s="14"/>
      <c r="H5" s="14"/>
    </row>
    <row r="6" spans="1:9" ht="8.25" customHeight="1" thickBot="1" x14ac:dyDescent="0.3">
      <c r="B6" s="14"/>
      <c r="C6" s="15"/>
      <c r="D6" s="15"/>
      <c r="E6" s="14"/>
      <c r="F6" s="14"/>
      <c r="G6" s="15"/>
      <c r="H6" s="15"/>
    </row>
    <row r="7" spans="1:9" s="38" customFormat="1" ht="55.5" thickTop="1" thickBot="1" x14ac:dyDescent="0.3">
      <c r="A7" s="36"/>
      <c r="B7" s="36"/>
      <c r="C7" s="39" t="s">
        <v>51</v>
      </c>
      <c r="D7" s="39" t="s">
        <v>57</v>
      </c>
      <c r="E7" s="37"/>
      <c r="F7" s="36"/>
      <c r="G7" s="40" t="s">
        <v>58</v>
      </c>
      <c r="H7" s="40" t="s">
        <v>59</v>
      </c>
    </row>
    <row r="8" spans="1:9" s="29" customFormat="1" ht="17.25" thickTop="1" thickBot="1" x14ac:dyDescent="0.3">
      <c r="A8" s="349" t="s">
        <v>60</v>
      </c>
      <c r="B8" s="352" t="s">
        <v>52</v>
      </c>
      <c r="C8" s="27" t="s">
        <v>53</v>
      </c>
      <c r="D8" s="27" t="s">
        <v>53</v>
      </c>
      <c r="E8" s="28"/>
      <c r="F8" s="346" t="s">
        <v>75</v>
      </c>
      <c r="G8" s="27" t="s">
        <v>158</v>
      </c>
      <c r="H8" s="27" t="s">
        <v>158</v>
      </c>
    </row>
    <row r="9" spans="1:9" s="29" customFormat="1" ht="17.25" thickTop="1" thickBot="1" x14ac:dyDescent="0.3">
      <c r="A9" s="350"/>
      <c r="B9" s="352"/>
      <c r="C9" s="27" t="s">
        <v>54</v>
      </c>
      <c r="D9" s="27" t="s">
        <v>54</v>
      </c>
      <c r="E9" s="28"/>
      <c r="F9" s="347"/>
      <c r="G9" s="27" t="s">
        <v>159</v>
      </c>
      <c r="H9" s="27" t="s">
        <v>159</v>
      </c>
    </row>
    <row r="10" spans="1:9" s="29" customFormat="1" ht="17.25" thickTop="1" thickBot="1" x14ac:dyDescent="0.3">
      <c r="A10" s="350"/>
      <c r="B10" s="352"/>
      <c r="C10" s="27" t="s">
        <v>55</v>
      </c>
      <c r="D10" s="27" t="s">
        <v>55</v>
      </c>
      <c r="E10" s="28"/>
      <c r="F10" s="347"/>
      <c r="G10" s="27" t="s">
        <v>160</v>
      </c>
      <c r="H10" s="27" t="s">
        <v>160</v>
      </c>
    </row>
    <row r="11" spans="1:9" s="29" customFormat="1" ht="17.25" thickTop="1" thickBot="1" x14ac:dyDescent="0.3">
      <c r="A11" s="350"/>
      <c r="B11" s="352"/>
      <c r="C11" s="27" t="s">
        <v>56</v>
      </c>
      <c r="D11" s="27" t="s">
        <v>56</v>
      </c>
      <c r="E11" s="28"/>
      <c r="F11" s="348"/>
      <c r="G11" s="27" t="s">
        <v>161</v>
      </c>
      <c r="H11" s="27" t="s">
        <v>161</v>
      </c>
    </row>
    <row r="12" spans="1:9" s="29" customFormat="1" ht="6" customHeight="1" thickTop="1" thickBot="1" x14ac:dyDescent="0.3">
      <c r="A12" s="350"/>
      <c r="B12" s="26"/>
      <c r="C12" s="26"/>
      <c r="D12" s="26"/>
      <c r="E12" s="28"/>
      <c r="F12" s="26"/>
      <c r="G12" s="32"/>
      <c r="H12" s="32"/>
    </row>
    <row r="13" spans="1:9" s="29" customFormat="1" ht="17.25" thickTop="1" thickBot="1" x14ac:dyDescent="0.3">
      <c r="A13" s="350"/>
      <c r="B13" s="352" t="s">
        <v>155</v>
      </c>
      <c r="C13" s="27" t="s">
        <v>53</v>
      </c>
      <c r="D13" s="27" t="s">
        <v>53</v>
      </c>
      <c r="E13" s="28"/>
      <c r="F13" s="346" t="s">
        <v>87</v>
      </c>
      <c r="G13" s="27" t="s">
        <v>158</v>
      </c>
      <c r="H13" s="27" t="s">
        <v>158</v>
      </c>
    </row>
    <row r="14" spans="1:9" s="29" customFormat="1" ht="17.25" thickTop="1" thickBot="1" x14ac:dyDescent="0.3">
      <c r="A14" s="350"/>
      <c r="B14" s="352"/>
      <c r="C14" s="27" t="s">
        <v>54</v>
      </c>
      <c r="D14" s="27" t="s">
        <v>54</v>
      </c>
      <c r="E14" s="28"/>
      <c r="F14" s="347"/>
      <c r="G14" s="27" t="s">
        <v>159</v>
      </c>
      <c r="H14" s="27" t="s">
        <v>159</v>
      </c>
    </row>
    <row r="15" spans="1:9" s="29" customFormat="1" ht="17.25" thickTop="1" thickBot="1" x14ac:dyDescent="0.3">
      <c r="A15" s="350"/>
      <c r="B15" s="352"/>
      <c r="C15" s="27" t="s">
        <v>55</v>
      </c>
      <c r="D15" s="27" t="s">
        <v>55</v>
      </c>
      <c r="E15" s="28"/>
      <c r="F15" s="347"/>
      <c r="G15" s="27" t="s">
        <v>160</v>
      </c>
      <c r="H15" s="27" t="s">
        <v>160</v>
      </c>
    </row>
    <row r="16" spans="1:9" s="29" customFormat="1" ht="17.25" thickTop="1" thickBot="1" x14ac:dyDescent="0.3">
      <c r="A16" s="350"/>
      <c r="B16" s="352"/>
      <c r="C16" s="27" t="s">
        <v>56</v>
      </c>
      <c r="D16" s="27" t="s">
        <v>56</v>
      </c>
      <c r="E16" s="28"/>
      <c r="F16" s="348"/>
      <c r="G16" s="27" t="s">
        <v>161</v>
      </c>
      <c r="H16" s="27" t="s">
        <v>161</v>
      </c>
    </row>
    <row r="17" spans="1:8" s="29" customFormat="1" ht="6" customHeight="1" thickTop="1" thickBot="1" x14ac:dyDescent="0.3">
      <c r="A17" s="350"/>
      <c r="B17" s="26"/>
      <c r="C17" s="26"/>
      <c r="D17" s="26"/>
      <c r="E17" s="28"/>
      <c r="F17" s="26"/>
      <c r="G17" s="26"/>
      <c r="H17" s="26"/>
    </row>
    <row r="18" spans="1:8" s="29" customFormat="1" ht="17.25" customHeight="1" thickTop="1" thickBot="1" x14ac:dyDescent="0.3">
      <c r="A18" s="350"/>
      <c r="B18" s="352" t="s">
        <v>156</v>
      </c>
      <c r="C18" s="27" t="s">
        <v>53</v>
      </c>
      <c r="D18" s="27" t="s">
        <v>53</v>
      </c>
      <c r="E18" s="28"/>
      <c r="F18" s="342" t="s">
        <v>197</v>
      </c>
      <c r="G18" s="27" t="s">
        <v>158</v>
      </c>
      <c r="H18" s="27" t="s">
        <v>158</v>
      </c>
    </row>
    <row r="19" spans="1:8" s="29" customFormat="1" ht="17.25" thickTop="1" thickBot="1" x14ac:dyDescent="0.3">
      <c r="A19" s="350"/>
      <c r="B19" s="352"/>
      <c r="C19" s="27" t="s">
        <v>54</v>
      </c>
      <c r="D19" s="27" t="s">
        <v>54</v>
      </c>
      <c r="E19" s="28"/>
      <c r="F19" s="342"/>
      <c r="G19" s="27" t="s">
        <v>159</v>
      </c>
      <c r="H19" s="27" t="s">
        <v>159</v>
      </c>
    </row>
    <row r="20" spans="1:8" s="29" customFormat="1" ht="17.25" thickTop="1" thickBot="1" x14ac:dyDescent="0.3">
      <c r="A20" s="350"/>
      <c r="B20" s="352"/>
      <c r="C20" s="27" t="s">
        <v>55</v>
      </c>
      <c r="D20" s="27" t="s">
        <v>55</v>
      </c>
      <c r="E20" s="28"/>
      <c r="F20" s="342"/>
      <c r="G20" s="27" t="s">
        <v>160</v>
      </c>
      <c r="H20" s="27" t="s">
        <v>160</v>
      </c>
    </row>
    <row r="21" spans="1:8" s="29" customFormat="1" ht="17.25" thickTop="1" thickBot="1" x14ac:dyDescent="0.3">
      <c r="A21" s="350"/>
      <c r="B21" s="352"/>
      <c r="C21" s="27" t="s">
        <v>56</v>
      </c>
      <c r="D21" s="27" t="s">
        <v>56</v>
      </c>
      <c r="E21" s="28"/>
      <c r="F21" s="342"/>
      <c r="G21" s="27" t="s">
        <v>161</v>
      </c>
      <c r="H21" s="27" t="s">
        <v>161</v>
      </c>
    </row>
    <row r="22" spans="1:8" s="29" customFormat="1" ht="6" customHeight="1" thickTop="1" thickBot="1" x14ac:dyDescent="0.3">
      <c r="A22" s="350"/>
      <c r="B22" s="26"/>
      <c r="C22" s="26"/>
      <c r="D22" s="26"/>
      <c r="E22" s="28"/>
      <c r="F22" s="26"/>
      <c r="G22" s="26"/>
      <c r="H22" s="26"/>
    </row>
    <row r="23" spans="1:8" s="29" customFormat="1" ht="17.25" customHeight="1" thickTop="1" thickBot="1" x14ac:dyDescent="0.3">
      <c r="A23" s="350"/>
      <c r="B23" s="352" t="s">
        <v>157</v>
      </c>
      <c r="C23" s="27" t="s">
        <v>53</v>
      </c>
      <c r="D23" s="27" t="s">
        <v>53</v>
      </c>
      <c r="E23" s="28"/>
      <c r="F23" s="342" t="s">
        <v>181</v>
      </c>
      <c r="G23" s="27" t="s">
        <v>158</v>
      </c>
      <c r="H23" s="27" t="s">
        <v>158</v>
      </c>
    </row>
    <row r="24" spans="1:8" s="29" customFormat="1" ht="17.25" thickTop="1" thickBot="1" x14ac:dyDescent="0.3">
      <c r="A24" s="350"/>
      <c r="B24" s="352"/>
      <c r="C24" s="27" t="s">
        <v>54</v>
      </c>
      <c r="D24" s="27" t="s">
        <v>54</v>
      </c>
      <c r="E24" s="28"/>
      <c r="F24" s="342"/>
      <c r="G24" s="27" t="s">
        <v>159</v>
      </c>
      <c r="H24" s="27" t="s">
        <v>159</v>
      </c>
    </row>
    <row r="25" spans="1:8" s="29" customFormat="1" ht="17.25" thickTop="1" thickBot="1" x14ac:dyDescent="0.3">
      <c r="A25" s="350"/>
      <c r="B25" s="352"/>
      <c r="C25" s="27" t="s">
        <v>55</v>
      </c>
      <c r="D25" s="27" t="s">
        <v>55</v>
      </c>
      <c r="E25" s="28"/>
      <c r="F25" s="342"/>
      <c r="G25" s="27" t="s">
        <v>160</v>
      </c>
      <c r="H25" s="27" t="s">
        <v>160</v>
      </c>
    </row>
    <row r="26" spans="1:8" s="29" customFormat="1" ht="17.25" thickTop="1" thickBot="1" x14ac:dyDescent="0.3">
      <c r="A26" s="351"/>
      <c r="B26" s="352"/>
      <c r="C26" s="27" t="s">
        <v>56</v>
      </c>
      <c r="D26" s="27" t="s">
        <v>56</v>
      </c>
      <c r="E26" s="28"/>
      <c r="F26" s="342"/>
      <c r="G26" s="27" t="s">
        <v>161</v>
      </c>
      <c r="H26" s="27" t="s">
        <v>161</v>
      </c>
    </row>
    <row r="27" spans="1:8" ht="6" customHeight="1" thickTop="1" thickBot="1" x14ac:dyDescent="0.3">
      <c r="A27" s="14"/>
      <c r="B27" s="14"/>
      <c r="C27" s="14"/>
      <c r="D27" s="14"/>
      <c r="E27" s="14"/>
      <c r="F27" s="26"/>
      <c r="G27" s="26"/>
      <c r="H27" s="26"/>
    </row>
    <row r="28" spans="1:8" ht="17.25" thickTop="1" thickBot="1" x14ac:dyDescent="0.3">
      <c r="F28" s="342" t="s">
        <v>182</v>
      </c>
      <c r="G28" s="27" t="s">
        <v>158</v>
      </c>
      <c r="H28" s="27" t="s">
        <v>158</v>
      </c>
    </row>
    <row r="29" spans="1:8" ht="17.25" thickTop="1" thickBot="1" x14ac:dyDescent="0.3">
      <c r="F29" s="342"/>
      <c r="G29" s="27" t="s">
        <v>159</v>
      </c>
      <c r="H29" s="27" t="s">
        <v>159</v>
      </c>
    </row>
    <row r="30" spans="1:8" ht="17.25" customHeight="1" thickTop="1" thickBot="1" x14ac:dyDescent="0.3">
      <c r="A30" s="343" t="s">
        <v>173</v>
      </c>
      <c r="F30" s="342"/>
      <c r="G30" s="27" t="s">
        <v>160</v>
      </c>
      <c r="H30" s="27" t="s">
        <v>160</v>
      </c>
    </row>
    <row r="31" spans="1:8" ht="19.5" customHeight="1" thickTop="1" thickBot="1" x14ac:dyDescent="0.3">
      <c r="A31" s="344"/>
      <c r="F31" s="342"/>
      <c r="G31" s="27" t="s">
        <v>161</v>
      </c>
      <c r="H31" s="27" t="s">
        <v>161</v>
      </c>
    </row>
    <row r="32" spans="1:8" ht="6" customHeight="1" thickTop="1" thickBot="1" x14ac:dyDescent="0.3">
      <c r="A32" s="344"/>
      <c r="F32" s="26"/>
      <c r="G32" s="26"/>
      <c r="H32" s="26"/>
    </row>
    <row r="33" spans="1:8" ht="19.5" customHeight="1" thickTop="1" thickBot="1" x14ac:dyDescent="0.3">
      <c r="A33" s="344"/>
      <c r="F33" s="342" t="s">
        <v>38</v>
      </c>
      <c r="G33" s="27" t="s">
        <v>158</v>
      </c>
      <c r="H33" s="27" t="s">
        <v>158</v>
      </c>
    </row>
    <row r="34" spans="1:8" ht="19.5" customHeight="1" thickTop="1" thickBot="1" x14ac:dyDescent="0.3">
      <c r="A34" s="344"/>
      <c r="F34" s="342"/>
      <c r="G34" s="27" t="s">
        <v>159</v>
      </c>
      <c r="H34" s="27" t="s">
        <v>159</v>
      </c>
    </row>
    <row r="35" spans="1:8" ht="19.5" customHeight="1" thickTop="1" thickBot="1" x14ac:dyDescent="0.3">
      <c r="A35" s="345"/>
      <c r="F35" s="342"/>
      <c r="G35" s="27" t="s">
        <v>160</v>
      </c>
      <c r="H35" s="27" t="s">
        <v>160</v>
      </c>
    </row>
    <row r="36" spans="1:8" ht="16.5" thickBot="1" x14ac:dyDescent="0.3">
      <c r="F36" s="342"/>
      <c r="G36" s="27" t="s">
        <v>161</v>
      </c>
      <c r="H36" s="27" t="s">
        <v>161</v>
      </c>
    </row>
    <row r="37" spans="1:8" ht="6" customHeight="1" thickTop="1" thickBot="1" x14ac:dyDescent="0.3">
      <c r="F37" s="26"/>
      <c r="G37" s="26"/>
      <c r="H37" s="26"/>
    </row>
    <row r="38" spans="1:8" ht="16.5" customHeight="1" thickTop="1" thickBot="1" x14ac:dyDescent="0.3">
      <c r="F38" s="342" t="s">
        <v>198</v>
      </c>
      <c r="G38" s="27" t="s">
        <v>158</v>
      </c>
      <c r="H38" s="27" t="s">
        <v>158</v>
      </c>
    </row>
    <row r="39" spans="1:8" ht="17.25" thickTop="1" thickBot="1" x14ac:dyDescent="0.3">
      <c r="F39" s="342"/>
      <c r="G39" s="27" t="s">
        <v>159</v>
      </c>
      <c r="H39" s="27" t="s">
        <v>159</v>
      </c>
    </row>
    <row r="40" spans="1:8" ht="17.25" thickTop="1" thickBot="1" x14ac:dyDescent="0.3">
      <c r="F40" s="342"/>
      <c r="G40" s="27" t="s">
        <v>160</v>
      </c>
      <c r="H40" s="27" t="s">
        <v>160</v>
      </c>
    </row>
    <row r="41" spans="1:8" ht="17.25" thickTop="1" thickBot="1" x14ac:dyDescent="0.3">
      <c r="F41" s="342"/>
      <c r="G41" s="27" t="s">
        <v>161</v>
      </c>
      <c r="H41" s="27" t="s">
        <v>161</v>
      </c>
    </row>
    <row r="42" spans="1:8" ht="13.5" customHeight="1" thickTop="1" x14ac:dyDescent="0.25"/>
    <row r="43" spans="1:8" ht="12.75" customHeight="1" x14ac:dyDescent="0.25"/>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x14ac:dyDescent="0.2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x14ac:dyDescent="0.3">
      <c r="A1" s="247" t="s">
        <v>61</v>
      </c>
    </row>
    <row r="2" spans="1:7" ht="24" customHeight="1" x14ac:dyDescent="0.25">
      <c r="A2" s="382" t="s">
        <v>172</v>
      </c>
      <c r="B2" s="383"/>
      <c r="C2" s="383"/>
      <c r="D2" s="383"/>
      <c r="E2" s="383"/>
      <c r="F2" s="383"/>
      <c r="G2" s="384"/>
    </row>
    <row r="3" spans="1:7" ht="24" customHeight="1" x14ac:dyDescent="0.25">
      <c r="A3" s="385"/>
      <c r="B3" s="386"/>
      <c r="C3" s="386"/>
      <c r="D3" s="386"/>
      <c r="E3" s="386"/>
      <c r="F3" s="386"/>
      <c r="G3" s="387"/>
    </row>
    <row r="4" spans="1:7" ht="24" customHeight="1" thickBot="1" x14ac:dyDescent="0.3">
      <c r="A4" s="388"/>
      <c r="B4" s="389"/>
      <c r="C4" s="389"/>
      <c r="D4" s="389"/>
      <c r="E4" s="389"/>
      <c r="F4" s="389"/>
      <c r="G4" s="390"/>
    </row>
    <row r="5" spans="1:7" x14ac:dyDescent="0.25">
      <c r="A5" s="167" t="s">
        <v>285</v>
      </c>
      <c r="B5" t="s">
        <v>201</v>
      </c>
    </row>
    <row r="7" spans="1:7" x14ac:dyDescent="0.25">
      <c r="A7" s="167" t="s">
        <v>171</v>
      </c>
      <c r="B7" t="s">
        <v>202</v>
      </c>
    </row>
    <row r="8" spans="1:7" x14ac:dyDescent="0.25">
      <c r="A8" s="169" t="s">
        <v>134</v>
      </c>
      <c r="B8" s="168">
        <v>14</v>
      </c>
    </row>
    <row r="9" spans="1:7" x14ac:dyDescent="0.25">
      <c r="A9" s="280" t="s">
        <v>84</v>
      </c>
      <c r="B9" s="168">
        <v>1</v>
      </c>
    </row>
    <row r="10" spans="1:7" x14ac:dyDescent="0.25">
      <c r="A10" s="280" t="s">
        <v>91</v>
      </c>
      <c r="B10" s="168">
        <v>7</v>
      </c>
    </row>
    <row r="11" spans="1:7" x14ac:dyDescent="0.25">
      <c r="A11" s="280" t="s">
        <v>199</v>
      </c>
      <c r="B11" s="168">
        <v>6</v>
      </c>
    </row>
    <row r="12" spans="1:7" x14ac:dyDescent="0.25">
      <c r="A12" s="169" t="s">
        <v>135</v>
      </c>
      <c r="B12" s="168">
        <v>50</v>
      </c>
    </row>
    <row r="13" spans="1:7" x14ac:dyDescent="0.25">
      <c r="A13" s="280" t="s">
        <v>84</v>
      </c>
      <c r="B13" s="168">
        <v>12</v>
      </c>
    </row>
    <row r="14" spans="1:7" x14ac:dyDescent="0.25">
      <c r="A14" s="280" t="s">
        <v>89</v>
      </c>
      <c r="B14" s="168">
        <v>7</v>
      </c>
    </row>
    <row r="15" spans="1:7" x14ac:dyDescent="0.25">
      <c r="A15" s="280" t="s">
        <v>200</v>
      </c>
      <c r="B15" s="168">
        <v>4</v>
      </c>
    </row>
    <row r="16" spans="1:7" x14ac:dyDescent="0.25">
      <c r="A16" s="280" t="s">
        <v>76</v>
      </c>
      <c r="B16" s="168">
        <v>5</v>
      </c>
    </row>
    <row r="17" spans="1:2" x14ac:dyDescent="0.25">
      <c r="A17" s="280" t="s">
        <v>91</v>
      </c>
      <c r="B17" s="168">
        <v>8</v>
      </c>
    </row>
    <row r="18" spans="1:2" x14ac:dyDescent="0.25">
      <c r="A18" s="280" t="s">
        <v>199</v>
      </c>
      <c r="B18" s="168">
        <v>7</v>
      </c>
    </row>
    <row r="19" spans="1:2" x14ac:dyDescent="0.25">
      <c r="A19" s="280" t="s">
        <v>5</v>
      </c>
      <c r="B19" s="168">
        <v>7</v>
      </c>
    </row>
    <row r="20" spans="1:2" x14ac:dyDescent="0.25">
      <c r="A20" s="169" t="s">
        <v>133</v>
      </c>
      <c r="B20" s="168">
        <v>58</v>
      </c>
    </row>
    <row r="21" spans="1:2" x14ac:dyDescent="0.25">
      <c r="A21" s="280" t="s">
        <v>84</v>
      </c>
      <c r="B21" s="168">
        <v>7</v>
      </c>
    </row>
    <row r="22" spans="1:2" x14ac:dyDescent="0.25">
      <c r="A22" s="280" t="s">
        <v>89</v>
      </c>
      <c r="B22" s="168">
        <v>8</v>
      </c>
    </row>
    <row r="23" spans="1:2" x14ac:dyDescent="0.25">
      <c r="A23" s="280" t="s">
        <v>200</v>
      </c>
      <c r="B23" s="168">
        <v>13</v>
      </c>
    </row>
    <row r="24" spans="1:2" x14ac:dyDescent="0.25">
      <c r="A24" s="280" t="s">
        <v>76</v>
      </c>
      <c r="B24" s="168">
        <v>15</v>
      </c>
    </row>
    <row r="25" spans="1:2" x14ac:dyDescent="0.25">
      <c r="A25" s="280" t="s">
        <v>91</v>
      </c>
      <c r="B25" s="168">
        <v>5</v>
      </c>
    </row>
    <row r="26" spans="1:2" x14ac:dyDescent="0.25">
      <c r="A26" s="280" t="s">
        <v>199</v>
      </c>
      <c r="B26" s="168">
        <v>3</v>
      </c>
    </row>
    <row r="27" spans="1:2" x14ac:dyDescent="0.25">
      <c r="A27" s="280" t="s">
        <v>5</v>
      </c>
      <c r="B27" s="168">
        <v>7</v>
      </c>
    </row>
    <row r="28" spans="1:2" x14ac:dyDescent="0.25">
      <c r="A28" s="169" t="s">
        <v>169</v>
      </c>
      <c r="B28" s="168"/>
    </row>
    <row r="29" spans="1:2" x14ac:dyDescent="0.25">
      <c r="A29" s="280" t="s">
        <v>169</v>
      </c>
      <c r="B29" s="168"/>
    </row>
    <row r="30" spans="1:2" x14ac:dyDescent="0.25">
      <c r="A30" s="169" t="s">
        <v>170</v>
      </c>
      <c r="B30" s="168">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34"/>
  <sheetViews>
    <sheetView zoomScale="60" zoomScaleNormal="60" zoomScaleSheetLayoutView="30" workbookViewId="0">
      <pane xSplit="5" ySplit="3" topLeftCell="S5" activePane="bottomRight" state="frozen"/>
      <selection pane="topRight" activeCell="G1" sqref="G1"/>
      <selection pane="bottomLeft" activeCell="A3" sqref="A3"/>
      <selection pane="bottomRight" activeCell="A62" sqref="A5:XFD62"/>
    </sheetView>
  </sheetViews>
  <sheetFormatPr defaultColWidth="9.140625" defaultRowHeight="15.75" x14ac:dyDescent="0.25"/>
  <cols>
    <col min="1" max="1" width="12.7109375" style="120" customWidth="1"/>
    <col min="2" max="2" width="18.85546875" style="41" customWidth="1"/>
    <col min="3" max="3" width="37" style="114" customWidth="1"/>
    <col min="4" max="4" width="37" style="115" customWidth="1"/>
    <col min="5" max="5" width="26.5703125" style="41" customWidth="1"/>
    <col min="6" max="7" width="39.7109375" style="114" customWidth="1"/>
    <col min="8" max="8" width="22.5703125" style="261" customWidth="1"/>
    <col min="9" max="9" width="39.7109375" style="114" customWidth="1"/>
    <col min="10" max="10" width="51.7109375" style="43" customWidth="1"/>
    <col min="11" max="12" width="39.7109375" style="43" customWidth="1"/>
    <col min="13" max="13" width="22.5703125" style="113" customWidth="1"/>
    <col min="14" max="14" width="52.5703125" style="43" customWidth="1"/>
    <col min="15" max="15" width="52.42578125" style="182" customWidth="1"/>
    <col min="16" max="17" width="41.85546875" style="182" customWidth="1"/>
    <col min="18" max="18" width="20.85546875" style="43" customWidth="1"/>
    <col min="19" max="19" width="66" style="269" customWidth="1"/>
    <col min="20" max="21" width="47.42578125" style="182" hidden="1" customWidth="1"/>
    <col min="22" max="22" width="25.28515625" style="113" hidden="1" customWidth="1"/>
    <col min="23" max="23" width="35.85546875" style="323" hidden="1" customWidth="1"/>
    <col min="24" max="24" width="22.140625" style="115" customWidth="1"/>
    <col min="25" max="26" width="22.140625" style="41" customWidth="1"/>
    <col min="27" max="27" width="23.5703125" style="115" hidden="1" customWidth="1"/>
    <col min="28" max="28" width="9.140625" style="183" hidden="1" customWidth="1"/>
    <col min="29" max="38" width="9.140625" style="241" customWidth="1"/>
    <col min="39" max="47" width="9.140625" style="241"/>
    <col min="48" max="16384" width="9.140625" style="41"/>
  </cols>
  <sheetData>
    <row r="1" spans="1:51" s="241" customFormat="1" ht="19.5" thickBot="1" x14ac:dyDescent="0.35">
      <c r="A1" s="164" t="s">
        <v>61</v>
      </c>
      <c r="C1" s="242"/>
      <c r="D1" s="243"/>
      <c r="F1" s="242"/>
      <c r="G1" s="242"/>
      <c r="H1" s="260"/>
      <c r="I1" s="242"/>
      <c r="J1" s="42"/>
      <c r="K1" s="42"/>
      <c r="L1" s="42"/>
      <c r="M1" s="244"/>
      <c r="N1" s="42"/>
      <c r="O1" s="245"/>
      <c r="P1" s="245"/>
      <c r="Q1" s="245"/>
      <c r="R1" s="42"/>
      <c r="S1" s="268"/>
      <c r="T1" s="245"/>
      <c r="U1" s="245"/>
      <c r="V1" s="244"/>
      <c r="W1" s="311"/>
      <c r="X1" s="243"/>
      <c r="AA1" s="243"/>
      <c r="AB1" s="246"/>
    </row>
    <row r="2" spans="1:51" ht="48.75" customHeight="1" thickTop="1" x14ac:dyDescent="0.25">
      <c r="A2" s="353" t="s">
        <v>168</v>
      </c>
      <c r="B2" s="354"/>
      <c r="C2" s="354"/>
      <c r="D2" s="355"/>
      <c r="E2" s="241"/>
      <c r="F2" s="242"/>
      <c r="G2" s="242"/>
      <c r="H2" s="260"/>
      <c r="I2" s="242"/>
      <c r="J2" s="42"/>
      <c r="K2" s="42"/>
      <c r="L2" s="42"/>
      <c r="M2" s="244"/>
      <c r="N2" s="42"/>
      <c r="O2" s="245"/>
      <c r="P2" s="245"/>
      <c r="Q2" s="245"/>
      <c r="R2" s="42"/>
      <c r="S2" s="268"/>
      <c r="T2" s="245"/>
      <c r="U2" s="245"/>
      <c r="V2" s="244"/>
      <c r="W2" s="311"/>
      <c r="X2" s="243"/>
      <c r="Y2" s="241"/>
      <c r="Z2" s="241"/>
      <c r="AA2" s="243"/>
      <c r="AB2" s="246"/>
      <c r="AV2" s="241"/>
      <c r="AW2" s="241"/>
      <c r="AX2" s="241"/>
      <c r="AY2" s="241"/>
    </row>
    <row r="3" spans="1:51" s="52" customFormat="1" ht="47.25" x14ac:dyDescent="0.25">
      <c r="A3" s="248" t="s">
        <v>151</v>
      </c>
      <c r="B3" s="249" t="s">
        <v>95</v>
      </c>
      <c r="C3" s="250" t="s">
        <v>0</v>
      </c>
      <c r="D3" s="249" t="s">
        <v>292</v>
      </c>
      <c r="E3" s="249" t="s">
        <v>85</v>
      </c>
      <c r="F3" s="249" t="s">
        <v>281</v>
      </c>
      <c r="G3" s="249" t="s">
        <v>192</v>
      </c>
      <c r="H3" s="249" t="s">
        <v>83</v>
      </c>
      <c r="I3" s="249" t="s">
        <v>178</v>
      </c>
      <c r="J3" s="249" t="s">
        <v>183</v>
      </c>
      <c r="K3" s="249" t="s">
        <v>282</v>
      </c>
      <c r="L3" s="249" t="s">
        <v>162</v>
      </c>
      <c r="M3" s="249" t="s">
        <v>7</v>
      </c>
      <c r="N3" s="249" t="s">
        <v>163</v>
      </c>
      <c r="O3" s="249" t="s">
        <v>283</v>
      </c>
      <c r="P3" s="249" t="s">
        <v>284</v>
      </c>
      <c r="Q3" s="249" t="s">
        <v>174</v>
      </c>
      <c r="R3" s="249" t="s">
        <v>8</v>
      </c>
      <c r="S3" s="249" t="s">
        <v>179</v>
      </c>
      <c r="T3" s="249" t="s">
        <v>184</v>
      </c>
      <c r="U3" s="249" t="s">
        <v>285</v>
      </c>
      <c r="V3" s="249" t="s">
        <v>73</v>
      </c>
      <c r="W3" s="249" t="s">
        <v>180</v>
      </c>
      <c r="X3" s="249" t="s">
        <v>3</v>
      </c>
      <c r="Y3" s="249" t="s">
        <v>66</v>
      </c>
      <c r="Z3" s="249" t="s">
        <v>4</v>
      </c>
      <c r="AA3" s="249" t="s">
        <v>86</v>
      </c>
      <c r="AB3" s="248" t="s">
        <v>88</v>
      </c>
      <c r="AC3" s="123"/>
      <c r="AD3" s="123"/>
      <c r="AE3" s="123"/>
      <c r="AF3" s="123"/>
      <c r="AG3" s="123"/>
      <c r="AH3" s="123"/>
      <c r="AI3" s="123"/>
      <c r="AJ3" s="123"/>
      <c r="AK3" s="123"/>
      <c r="AL3" s="123"/>
      <c r="AM3" s="123"/>
      <c r="AN3" s="123"/>
      <c r="AO3" s="123"/>
      <c r="AP3" s="123"/>
      <c r="AQ3" s="123"/>
      <c r="AR3" s="123"/>
      <c r="AS3" s="123"/>
      <c r="AT3" s="123"/>
      <c r="AU3" s="123"/>
    </row>
    <row r="4" spans="1:51" s="185" customFormat="1" ht="21" x14ac:dyDescent="0.35">
      <c r="A4" s="251" t="s">
        <v>148</v>
      </c>
      <c r="B4" s="281"/>
      <c r="C4" s="283"/>
      <c r="D4" s="281"/>
      <c r="E4" s="281"/>
      <c r="F4" s="281"/>
      <c r="G4" s="281"/>
      <c r="H4" s="281"/>
      <c r="I4" s="281"/>
      <c r="J4" s="281"/>
      <c r="K4" s="281"/>
      <c r="L4" s="281"/>
      <c r="M4" s="281"/>
      <c r="N4" s="281"/>
      <c r="O4" s="284"/>
      <c r="P4" s="284"/>
      <c r="Q4" s="284"/>
      <c r="R4" s="281"/>
      <c r="S4" s="284"/>
      <c r="T4" s="320"/>
      <c r="U4" s="284"/>
      <c r="V4" s="281"/>
      <c r="W4" s="281"/>
      <c r="X4" s="281"/>
      <c r="Y4" s="281"/>
      <c r="Z4" s="281"/>
      <c r="AA4" s="281"/>
      <c r="AB4" s="285">
        <v>1</v>
      </c>
      <c r="AC4" s="286"/>
      <c r="AD4" s="286"/>
      <c r="AE4" s="286"/>
      <c r="AF4" s="286"/>
      <c r="AG4" s="286"/>
      <c r="AH4" s="286"/>
      <c r="AI4" s="286"/>
      <c r="AJ4" s="286"/>
      <c r="AK4" s="286"/>
      <c r="AL4" s="286"/>
      <c r="AM4" s="286"/>
      <c r="AN4" s="286"/>
      <c r="AO4" s="286"/>
      <c r="AP4" s="286"/>
      <c r="AQ4" s="286"/>
      <c r="AR4" s="286"/>
      <c r="AS4" s="286"/>
      <c r="AT4" s="286"/>
      <c r="AU4" s="286"/>
    </row>
    <row r="5" spans="1:51" s="185" customFormat="1" ht="21" x14ac:dyDescent="0.35">
      <c r="A5" s="251" t="s">
        <v>279</v>
      </c>
      <c r="B5" s="252"/>
      <c r="C5" s="282"/>
      <c r="D5" s="253"/>
      <c r="E5" s="253"/>
      <c r="F5" s="253"/>
      <c r="G5" s="253"/>
      <c r="H5" s="253"/>
      <c r="I5" s="253"/>
      <c r="J5" s="253"/>
      <c r="K5" s="253"/>
      <c r="L5" s="253"/>
      <c r="M5" s="253"/>
      <c r="N5" s="253"/>
      <c r="O5" s="329"/>
      <c r="P5" s="329"/>
      <c r="Q5" s="329"/>
      <c r="R5" s="329"/>
      <c r="S5" s="329"/>
      <c r="T5" s="253"/>
      <c r="U5" s="253"/>
      <c r="V5" s="253"/>
      <c r="W5" s="253"/>
      <c r="X5" s="253"/>
      <c r="Y5" s="253"/>
      <c r="Z5" s="253"/>
      <c r="AA5" s="253"/>
      <c r="AB5" s="253">
        <v>60</v>
      </c>
      <c r="AC5" s="286"/>
      <c r="AD5" s="286"/>
      <c r="AE5" s="286"/>
      <c r="AF5" s="286"/>
      <c r="AG5" s="286"/>
      <c r="AH5" s="286"/>
      <c r="AI5" s="286"/>
      <c r="AJ5" s="286"/>
      <c r="AK5" s="286"/>
      <c r="AL5" s="286"/>
      <c r="AM5" s="286"/>
      <c r="AN5" s="286"/>
      <c r="AO5" s="286"/>
      <c r="AP5" s="286"/>
      <c r="AQ5" s="286"/>
      <c r="AR5" s="286"/>
      <c r="AS5" s="286"/>
      <c r="AT5" s="286"/>
      <c r="AU5" s="286"/>
    </row>
    <row r="6" spans="1:51" ht="103.5" customHeight="1" x14ac:dyDescent="0.25">
      <c r="A6" s="151" t="s">
        <v>136</v>
      </c>
      <c r="B6" s="150" t="s">
        <v>204</v>
      </c>
      <c r="C6" s="135" t="s">
        <v>206</v>
      </c>
      <c r="D6" s="256" t="s">
        <v>317</v>
      </c>
      <c r="E6" s="118">
        <v>43525</v>
      </c>
      <c r="F6" s="326"/>
      <c r="G6" s="326"/>
      <c r="H6" s="116" t="s">
        <v>42</v>
      </c>
      <c r="I6" s="326"/>
      <c r="J6" s="271" t="s">
        <v>449</v>
      </c>
      <c r="K6" s="271"/>
      <c r="L6" s="271"/>
      <c r="M6" s="316" t="s">
        <v>22</v>
      </c>
      <c r="N6" s="271" t="s">
        <v>448</v>
      </c>
      <c r="O6" s="335" t="s">
        <v>485</v>
      </c>
      <c r="P6" s="335"/>
      <c r="Q6" s="335"/>
      <c r="R6" s="267" t="s">
        <v>22</v>
      </c>
      <c r="S6" s="336"/>
      <c r="T6" s="312"/>
      <c r="U6" s="312"/>
      <c r="V6" s="116" t="s">
        <v>45</v>
      </c>
      <c r="W6" s="313"/>
      <c r="X6" s="117" t="s">
        <v>134</v>
      </c>
      <c r="Y6" s="134" t="s">
        <v>84</v>
      </c>
      <c r="Z6" s="134" t="s">
        <v>204</v>
      </c>
      <c r="AA6" s="116" t="s">
        <v>277</v>
      </c>
      <c r="AB6" s="184">
        <v>61</v>
      </c>
    </row>
    <row r="7" spans="1:51" ht="103.5" customHeight="1" x14ac:dyDescent="0.25">
      <c r="A7" s="151" t="s">
        <v>137</v>
      </c>
      <c r="B7" s="150" t="s">
        <v>194</v>
      </c>
      <c r="C7" s="135" t="s">
        <v>185</v>
      </c>
      <c r="D7" s="256" t="s">
        <v>207</v>
      </c>
      <c r="E7" s="118">
        <v>43525</v>
      </c>
      <c r="F7" s="325" t="s">
        <v>382</v>
      </c>
      <c r="G7" s="326"/>
      <c r="H7" s="116" t="s">
        <v>40</v>
      </c>
      <c r="I7" s="326"/>
      <c r="J7" s="271" t="s">
        <v>415</v>
      </c>
      <c r="K7" s="271" t="s">
        <v>414</v>
      </c>
      <c r="L7" s="271" t="s">
        <v>447</v>
      </c>
      <c r="M7" s="116" t="s">
        <v>40</v>
      </c>
      <c r="N7" s="271"/>
      <c r="O7" s="335" t="s">
        <v>479</v>
      </c>
      <c r="P7" s="335" t="s">
        <v>482</v>
      </c>
      <c r="Q7" s="335" t="s">
        <v>447</v>
      </c>
      <c r="R7" s="267" t="s">
        <v>40</v>
      </c>
      <c r="S7" s="336"/>
      <c r="T7" s="312"/>
      <c r="U7" s="312"/>
      <c r="V7" s="116" t="s">
        <v>45</v>
      </c>
      <c r="W7" s="313"/>
      <c r="X7" s="117" t="s">
        <v>134</v>
      </c>
      <c r="Y7" s="134" t="s">
        <v>91</v>
      </c>
      <c r="Z7" s="134" t="s">
        <v>203</v>
      </c>
      <c r="AA7" s="116" t="s">
        <v>278</v>
      </c>
      <c r="AB7" s="184">
        <v>62</v>
      </c>
    </row>
    <row r="8" spans="1:51" ht="103.5" customHeight="1" x14ac:dyDescent="0.25">
      <c r="A8" s="151" t="s">
        <v>138</v>
      </c>
      <c r="B8" s="150" t="s">
        <v>194</v>
      </c>
      <c r="C8" s="135" t="s">
        <v>186</v>
      </c>
      <c r="D8" s="256" t="s">
        <v>207</v>
      </c>
      <c r="E8" s="118">
        <v>43525</v>
      </c>
      <c r="F8" s="325" t="s">
        <v>383</v>
      </c>
      <c r="G8" s="326"/>
      <c r="H8" s="116" t="s">
        <v>40</v>
      </c>
      <c r="I8" s="326"/>
      <c r="J8" s="271" t="s">
        <v>416</v>
      </c>
      <c r="K8" s="271" t="s">
        <v>401</v>
      </c>
      <c r="L8" s="271" t="s">
        <v>447</v>
      </c>
      <c r="M8" s="116" t="s">
        <v>40</v>
      </c>
      <c r="N8" s="271"/>
      <c r="O8" s="335" t="s">
        <v>480</v>
      </c>
      <c r="P8" s="335" t="s">
        <v>484</v>
      </c>
      <c r="Q8" s="335" t="s">
        <v>447</v>
      </c>
      <c r="R8" s="267" t="s">
        <v>40</v>
      </c>
      <c r="S8" s="336"/>
      <c r="T8" s="271"/>
      <c r="U8" s="271"/>
      <c r="V8" s="116" t="s">
        <v>45</v>
      </c>
      <c r="W8" s="314"/>
      <c r="X8" s="117" t="s">
        <v>134</v>
      </c>
      <c r="Y8" s="134" t="s">
        <v>91</v>
      </c>
      <c r="Z8" s="134" t="s">
        <v>203</v>
      </c>
      <c r="AA8" s="116" t="s">
        <v>278</v>
      </c>
      <c r="AB8" s="184">
        <v>63</v>
      </c>
    </row>
    <row r="9" spans="1:51" ht="97.5" customHeight="1" x14ac:dyDescent="0.25">
      <c r="A9" s="151" t="s">
        <v>139</v>
      </c>
      <c r="B9" s="150" t="s">
        <v>194</v>
      </c>
      <c r="C9" s="135" t="s">
        <v>208</v>
      </c>
      <c r="D9" s="256" t="s">
        <v>207</v>
      </c>
      <c r="E9" s="118">
        <v>43525</v>
      </c>
      <c r="F9" s="325" t="s">
        <v>384</v>
      </c>
      <c r="G9" s="326"/>
      <c r="H9" s="116" t="s">
        <v>40</v>
      </c>
      <c r="I9" s="326"/>
      <c r="J9" s="334" t="s">
        <v>417</v>
      </c>
      <c r="K9" s="334" t="s">
        <v>402</v>
      </c>
      <c r="L9" s="334" t="s">
        <v>447</v>
      </c>
      <c r="M9" s="116" t="s">
        <v>40</v>
      </c>
      <c r="N9" s="271"/>
      <c r="O9" s="337" t="s">
        <v>481</v>
      </c>
      <c r="P9" s="337" t="s">
        <v>483</v>
      </c>
      <c r="Q9" s="335" t="s">
        <v>447</v>
      </c>
      <c r="R9" s="267" t="s">
        <v>40</v>
      </c>
      <c r="S9" s="336"/>
      <c r="T9" s="315"/>
      <c r="U9" s="315"/>
      <c r="V9" s="116" t="s">
        <v>45</v>
      </c>
      <c r="W9" s="313"/>
      <c r="X9" s="117" t="s">
        <v>134</v>
      </c>
      <c r="Y9" s="134" t="s">
        <v>91</v>
      </c>
      <c r="Z9" s="134" t="s">
        <v>203</v>
      </c>
      <c r="AA9" s="116" t="s">
        <v>278</v>
      </c>
      <c r="AB9" s="184">
        <v>64</v>
      </c>
    </row>
    <row r="10" spans="1:51" ht="103.5" customHeight="1" x14ac:dyDescent="0.25">
      <c r="A10" s="151" t="s">
        <v>140</v>
      </c>
      <c r="B10" s="150" t="s">
        <v>194</v>
      </c>
      <c r="C10" s="135" t="s">
        <v>188</v>
      </c>
      <c r="D10" s="256" t="s">
        <v>298</v>
      </c>
      <c r="E10" s="118">
        <v>43525</v>
      </c>
      <c r="F10" s="326" t="s">
        <v>368</v>
      </c>
      <c r="G10" s="326"/>
      <c r="H10" s="116" t="s">
        <v>40</v>
      </c>
      <c r="I10" s="326"/>
      <c r="J10" s="271" t="s">
        <v>380</v>
      </c>
      <c r="K10" s="271"/>
      <c r="L10" s="271"/>
      <c r="M10" s="116" t="s">
        <v>40</v>
      </c>
      <c r="N10" s="271"/>
      <c r="O10" s="335" t="s">
        <v>495</v>
      </c>
      <c r="P10" s="335"/>
      <c r="Q10" s="335"/>
      <c r="R10" s="267" t="s">
        <v>40</v>
      </c>
      <c r="S10" s="338"/>
      <c r="T10" s="312"/>
      <c r="U10" s="312"/>
      <c r="V10" s="116" t="s">
        <v>45</v>
      </c>
      <c r="W10" s="313"/>
      <c r="X10" s="117" t="s">
        <v>134</v>
      </c>
      <c r="Y10" s="134" t="s">
        <v>91</v>
      </c>
      <c r="Z10" s="134" t="s">
        <v>203</v>
      </c>
      <c r="AA10" s="116" t="s">
        <v>278</v>
      </c>
      <c r="AB10" s="184">
        <v>65</v>
      </c>
    </row>
    <row r="11" spans="1:51" ht="103.5" customHeight="1" x14ac:dyDescent="0.25">
      <c r="A11" s="151" t="s">
        <v>141</v>
      </c>
      <c r="B11" s="150" t="s">
        <v>196</v>
      </c>
      <c r="C11" s="135" t="s">
        <v>209</v>
      </c>
      <c r="D11" s="256" t="s">
        <v>300</v>
      </c>
      <c r="E11" s="118">
        <v>43525</v>
      </c>
      <c r="F11" s="326" t="s">
        <v>380</v>
      </c>
      <c r="G11" s="326"/>
      <c r="H11" s="116" t="s">
        <v>40</v>
      </c>
      <c r="I11" s="326"/>
      <c r="J11" s="271" t="s">
        <v>380</v>
      </c>
      <c r="K11" s="271"/>
      <c r="L11" s="271"/>
      <c r="M11" s="116" t="s">
        <v>40</v>
      </c>
      <c r="N11" s="271"/>
      <c r="O11" s="336" t="s">
        <v>453</v>
      </c>
      <c r="P11" s="335"/>
      <c r="Q11" s="335"/>
      <c r="R11" s="267" t="s">
        <v>39</v>
      </c>
      <c r="S11" s="338"/>
      <c r="T11" s="312"/>
      <c r="U11" s="312"/>
      <c r="V11" s="116" t="s">
        <v>45</v>
      </c>
      <c r="W11" s="313"/>
      <c r="X11" s="117" t="s">
        <v>134</v>
      </c>
      <c r="Y11" s="134" t="s">
        <v>91</v>
      </c>
      <c r="Z11" s="134" t="s">
        <v>203</v>
      </c>
      <c r="AA11" s="116" t="s">
        <v>91</v>
      </c>
      <c r="AB11" s="184">
        <v>66</v>
      </c>
    </row>
    <row r="12" spans="1:51" ht="103.5" customHeight="1" x14ac:dyDescent="0.25">
      <c r="A12" s="151" t="s">
        <v>142</v>
      </c>
      <c r="B12" s="150" t="s">
        <v>191</v>
      </c>
      <c r="C12" s="135" t="s">
        <v>214</v>
      </c>
      <c r="D12" s="256" t="s">
        <v>334</v>
      </c>
      <c r="E12" s="118">
        <v>43525</v>
      </c>
      <c r="F12" s="326" t="s">
        <v>354</v>
      </c>
      <c r="G12" s="326"/>
      <c r="H12" s="116" t="s">
        <v>40</v>
      </c>
      <c r="I12" s="326"/>
      <c r="J12" s="271" t="s">
        <v>420</v>
      </c>
      <c r="K12" s="271"/>
      <c r="L12" s="271"/>
      <c r="M12" s="116" t="s">
        <v>40</v>
      </c>
      <c r="N12" s="271"/>
      <c r="O12" s="335" t="s">
        <v>491</v>
      </c>
      <c r="P12" s="335"/>
      <c r="Q12" s="335"/>
      <c r="R12" s="267" t="s">
        <v>40</v>
      </c>
      <c r="S12" s="336"/>
      <c r="T12" s="312"/>
      <c r="U12" s="312"/>
      <c r="V12" s="116" t="s">
        <v>45</v>
      </c>
      <c r="W12" s="313"/>
      <c r="X12" s="117" t="s">
        <v>134</v>
      </c>
      <c r="Y12" s="134" t="s">
        <v>91</v>
      </c>
      <c r="Z12" s="134" t="s">
        <v>203</v>
      </c>
      <c r="AA12" s="116" t="s">
        <v>90</v>
      </c>
      <c r="AB12" s="184">
        <v>67</v>
      </c>
    </row>
    <row r="13" spans="1:51" ht="103.5" customHeight="1" x14ac:dyDescent="0.25">
      <c r="A13" s="151" t="s">
        <v>143</v>
      </c>
      <c r="B13" s="150" t="s">
        <v>196</v>
      </c>
      <c r="C13" s="135" t="s">
        <v>187</v>
      </c>
      <c r="D13" s="256" t="s">
        <v>301</v>
      </c>
      <c r="E13" s="118">
        <v>43525</v>
      </c>
      <c r="F13" s="326" t="s">
        <v>376</v>
      </c>
      <c r="G13" s="326"/>
      <c r="H13" s="116" t="s">
        <v>40</v>
      </c>
      <c r="I13" s="326"/>
      <c r="J13" s="271" t="s">
        <v>435</v>
      </c>
      <c r="K13" s="271"/>
      <c r="L13" s="271"/>
      <c r="M13" s="116" t="s">
        <v>40</v>
      </c>
      <c r="N13" s="271"/>
      <c r="O13" s="335" t="s">
        <v>454</v>
      </c>
      <c r="P13" s="335"/>
      <c r="Q13" s="335"/>
      <c r="R13" s="267" t="s">
        <v>40</v>
      </c>
      <c r="S13" s="338"/>
      <c r="T13" s="312"/>
      <c r="U13" s="312"/>
      <c r="V13" s="116" t="s">
        <v>45</v>
      </c>
      <c r="W13" s="312"/>
      <c r="X13" s="117" t="s">
        <v>134</v>
      </c>
      <c r="Y13" s="134" t="s">
        <v>91</v>
      </c>
      <c r="Z13" s="134" t="s">
        <v>203</v>
      </c>
      <c r="AA13" s="116" t="s">
        <v>91</v>
      </c>
      <c r="AB13" s="184">
        <v>68</v>
      </c>
    </row>
    <row r="14" spans="1:51" ht="103.5" customHeight="1" x14ac:dyDescent="0.25">
      <c r="A14" s="151" t="s">
        <v>144</v>
      </c>
      <c r="B14" s="150" t="s">
        <v>191</v>
      </c>
      <c r="C14" s="135" t="s">
        <v>210</v>
      </c>
      <c r="D14" s="256" t="s">
        <v>335</v>
      </c>
      <c r="E14" s="118">
        <v>43282</v>
      </c>
      <c r="F14" s="326" t="s">
        <v>355</v>
      </c>
      <c r="G14" s="326"/>
      <c r="H14" s="316" t="s">
        <v>40</v>
      </c>
      <c r="I14" s="326"/>
      <c r="J14" s="271" t="s">
        <v>436</v>
      </c>
      <c r="K14" s="271"/>
      <c r="L14" s="271"/>
      <c r="M14" s="116" t="s">
        <v>39</v>
      </c>
      <c r="N14" s="271" t="s">
        <v>437</v>
      </c>
      <c r="O14" s="271" t="s">
        <v>436</v>
      </c>
      <c r="P14" s="335"/>
      <c r="Q14" s="335"/>
      <c r="R14" s="267" t="s">
        <v>39</v>
      </c>
      <c r="S14" s="336"/>
      <c r="T14" s="312"/>
      <c r="U14" s="312"/>
      <c r="V14" s="116" t="s">
        <v>45</v>
      </c>
      <c r="W14" s="313"/>
      <c r="X14" s="117" t="s">
        <v>134</v>
      </c>
      <c r="Y14" s="134" t="s">
        <v>199</v>
      </c>
      <c r="Z14" s="134" t="s">
        <v>272</v>
      </c>
      <c r="AA14" s="116" t="s">
        <v>90</v>
      </c>
      <c r="AB14" s="184">
        <v>69</v>
      </c>
    </row>
    <row r="15" spans="1:51" ht="105.75" customHeight="1" x14ac:dyDescent="0.25">
      <c r="A15" s="151" t="s">
        <v>145</v>
      </c>
      <c r="B15" s="150" t="s">
        <v>191</v>
      </c>
      <c r="C15" s="135" t="s">
        <v>211</v>
      </c>
      <c r="D15" s="256" t="s">
        <v>336</v>
      </c>
      <c r="E15" s="118">
        <v>43282</v>
      </c>
      <c r="F15" s="326" t="s">
        <v>392</v>
      </c>
      <c r="G15" s="326"/>
      <c r="H15" s="316" t="s">
        <v>27</v>
      </c>
      <c r="I15" s="326"/>
      <c r="J15" s="271" t="s">
        <v>392</v>
      </c>
      <c r="K15" s="271"/>
      <c r="L15" s="271"/>
      <c r="M15" s="116" t="s">
        <v>27</v>
      </c>
      <c r="N15" s="271"/>
      <c r="O15" s="271" t="s">
        <v>392</v>
      </c>
      <c r="P15" s="335"/>
      <c r="Q15" s="335"/>
      <c r="R15" s="267" t="s">
        <v>457</v>
      </c>
      <c r="S15" s="336"/>
      <c r="T15" s="312"/>
      <c r="U15" s="271"/>
      <c r="V15" s="116" t="s">
        <v>45</v>
      </c>
      <c r="W15" s="319"/>
      <c r="X15" s="117" t="s">
        <v>134</v>
      </c>
      <c r="Y15" s="134" t="s">
        <v>199</v>
      </c>
      <c r="Z15" s="134" t="s">
        <v>272</v>
      </c>
      <c r="AA15" s="116" t="s">
        <v>90</v>
      </c>
      <c r="AB15" s="184">
        <v>70</v>
      </c>
    </row>
    <row r="16" spans="1:51" ht="110.25" x14ac:dyDescent="0.25">
      <c r="A16" s="151" t="s">
        <v>149</v>
      </c>
      <c r="B16" s="150" t="s">
        <v>191</v>
      </c>
      <c r="C16" s="135" t="s">
        <v>215</v>
      </c>
      <c r="D16" s="256" t="s">
        <v>497</v>
      </c>
      <c r="E16" s="118" t="s">
        <v>498</v>
      </c>
      <c r="F16" s="326" t="s">
        <v>356</v>
      </c>
      <c r="G16" s="326"/>
      <c r="H16" s="116" t="s">
        <v>40</v>
      </c>
      <c r="I16" s="326"/>
      <c r="J16" s="271" t="s">
        <v>421</v>
      </c>
      <c r="K16" s="271"/>
      <c r="L16" s="271"/>
      <c r="M16" s="116" t="s">
        <v>40</v>
      </c>
      <c r="N16" s="271"/>
      <c r="O16" s="335" t="s">
        <v>499</v>
      </c>
      <c r="P16" s="335"/>
      <c r="Q16" s="335"/>
      <c r="R16" s="267" t="s">
        <v>40</v>
      </c>
      <c r="S16" s="336"/>
      <c r="T16" s="312"/>
      <c r="U16" s="312"/>
      <c r="V16" s="116" t="s">
        <v>45</v>
      </c>
      <c r="W16" s="313"/>
      <c r="X16" s="117" t="s">
        <v>134</v>
      </c>
      <c r="Y16" s="134" t="s">
        <v>199</v>
      </c>
      <c r="Z16" s="134" t="s">
        <v>272</v>
      </c>
      <c r="AA16" s="116" t="s">
        <v>90</v>
      </c>
      <c r="AB16" s="184">
        <v>71</v>
      </c>
    </row>
    <row r="17" spans="1:47" ht="110.25" x14ac:dyDescent="0.25">
      <c r="A17" s="151" t="s">
        <v>150</v>
      </c>
      <c r="B17" s="150" t="s">
        <v>191</v>
      </c>
      <c r="C17" s="135" t="s">
        <v>215</v>
      </c>
      <c r="D17" s="256" t="s">
        <v>337</v>
      </c>
      <c r="E17" s="118">
        <v>43525</v>
      </c>
      <c r="F17" s="326"/>
      <c r="G17" s="326"/>
      <c r="H17" s="116" t="s">
        <v>42</v>
      </c>
      <c r="I17" s="326"/>
      <c r="J17" s="271"/>
      <c r="K17" s="271"/>
      <c r="L17" s="271"/>
      <c r="M17" s="116" t="s">
        <v>42</v>
      </c>
      <c r="N17" s="271"/>
      <c r="O17" s="335"/>
      <c r="P17" s="335"/>
      <c r="Q17" s="335"/>
      <c r="R17" s="267" t="s">
        <v>42</v>
      </c>
      <c r="S17" s="336"/>
      <c r="T17" s="312"/>
      <c r="U17" s="312"/>
      <c r="V17" s="116" t="s">
        <v>45</v>
      </c>
      <c r="W17" s="313"/>
      <c r="X17" s="117" t="s">
        <v>134</v>
      </c>
      <c r="Y17" s="134" t="s">
        <v>199</v>
      </c>
      <c r="Z17" s="134" t="s">
        <v>272</v>
      </c>
      <c r="AA17" s="116" t="s">
        <v>90</v>
      </c>
      <c r="AB17" s="184">
        <v>72</v>
      </c>
    </row>
    <row r="18" spans="1:47" ht="103.5" customHeight="1" x14ac:dyDescent="0.25">
      <c r="A18" s="151" t="s">
        <v>146</v>
      </c>
      <c r="B18" s="150" t="s">
        <v>191</v>
      </c>
      <c r="C18" s="135" t="s">
        <v>212</v>
      </c>
      <c r="D18" s="256" t="s">
        <v>338</v>
      </c>
      <c r="E18" s="118">
        <v>43525</v>
      </c>
      <c r="F18" s="326" t="s">
        <v>357</v>
      </c>
      <c r="G18" s="326"/>
      <c r="H18" s="116" t="s">
        <v>40</v>
      </c>
      <c r="I18" s="326"/>
      <c r="J18" s="271" t="s">
        <v>400</v>
      </c>
      <c r="K18" s="271" t="s">
        <v>425</v>
      </c>
      <c r="L18" s="271"/>
      <c r="M18" s="116" t="s">
        <v>39</v>
      </c>
      <c r="N18" s="271"/>
      <c r="O18" s="335" t="s">
        <v>458</v>
      </c>
      <c r="P18" s="335">
        <v>3</v>
      </c>
      <c r="Q18" s="335">
        <v>4</v>
      </c>
      <c r="R18" s="267" t="s">
        <v>39</v>
      </c>
      <c r="S18" s="336"/>
      <c r="T18" s="312"/>
      <c r="U18" s="312"/>
      <c r="V18" s="116" t="s">
        <v>45</v>
      </c>
      <c r="W18" s="313"/>
      <c r="X18" s="117" t="s">
        <v>134</v>
      </c>
      <c r="Y18" s="134" t="s">
        <v>199</v>
      </c>
      <c r="Z18" s="134" t="s">
        <v>272</v>
      </c>
      <c r="AA18" s="116" t="s">
        <v>90</v>
      </c>
      <c r="AB18" s="184">
        <v>73</v>
      </c>
    </row>
    <row r="19" spans="1:47" ht="210" x14ac:dyDescent="0.25">
      <c r="A19" s="151" t="s">
        <v>147</v>
      </c>
      <c r="B19" s="150" t="s">
        <v>191</v>
      </c>
      <c r="C19" s="135" t="s">
        <v>213</v>
      </c>
      <c r="D19" s="256" t="s">
        <v>339</v>
      </c>
      <c r="E19" s="118">
        <v>43344</v>
      </c>
      <c r="F19" s="326" t="s">
        <v>358</v>
      </c>
      <c r="G19" s="326"/>
      <c r="H19" s="116" t="s">
        <v>40</v>
      </c>
      <c r="I19" s="326"/>
      <c r="J19" s="271" t="s">
        <v>426</v>
      </c>
      <c r="K19" s="271"/>
      <c r="L19" s="271"/>
      <c r="M19" s="316" t="s">
        <v>39</v>
      </c>
      <c r="N19" s="271" t="s">
        <v>445</v>
      </c>
      <c r="O19" s="335" t="s">
        <v>459</v>
      </c>
      <c r="P19" s="335"/>
      <c r="Q19" s="335"/>
      <c r="R19" s="267" t="s">
        <v>39</v>
      </c>
      <c r="S19" s="336"/>
      <c r="T19" s="312"/>
      <c r="U19" s="312"/>
      <c r="V19" s="116" t="s">
        <v>45</v>
      </c>
      <c r="W19" s="312"/>
      <c r="X19" s="117" t="s">
        <v>134</v>
      </c>
      <c r="Y19" s="134" t="s">
        <v>199</v>
      </c>
      <c r="Z19" s="134" t="s">
        <v>272</v>
      </c>
      <c r="AA19" s="116" t="s">
        <v>90</v>
      </c>
      <c r="AB19" s="184">
        <v>74</v>
      </c>
    </row>
    <row r="20" spans="1:47" s="185" customFormat="1" ht="21" x14ac:dyDescent="0.35">
      <c r="A20" s="251" t="s">
        <v>280</v>
      </c>
      <c r="B20" s="252"/>
      <c r="C20" s="254"/>
      <c r="D20" s="255"/>
      <c r="E20" s="255"/>
      <c r="F20" s="255"/>
      <c r="G20" s="255"/>
      <c r="H20" s="255"/>
      <c r="I20" s="255"/>
      <c r="J20" s="255"/>
      <c r="K20" s="255"/>
      <c r="L20" s="255"/>
      <c r="M20" s="255"/>
      <c r="N20" s="255"/>
      <c r="O20" s="330"/>
      <c r="P20" s="330"/>
      <c r="Q20" s="330"/>
      <c r="R20" s="330"/>
      <c r="S20" s="330"/>
      <c r="T20" s="255"/>
      <c r="U20" s="255"/>
      <c r="V20" s="255"/>
      <c r="W20" s="255"/>
      <c r="X20" s="255"/>
      <c r="Y20" s="255"/>
      <c r="Z20" s="255"/>
      <c r="AA20" s="255"/>
      <c r="AB20" s="253">
        <v>75</v>
      </c>
      <c r="AC20" s="286"/>
      <c r="AD20" s="286"/>
      <c r="AE20" s="286"/>
      <c r="AF20" s="286"/>
      <c r="AG20" s="286"/>
      <c r="AH20" s="286"/>
      <c r="AI20" s="286"/>
      <c r="AJ20" s="286"/>
      <c r="AK20" s="286"/>
      <c r="AL20" s="286"/>
      <c r="AM20" s="286"/>
      <c r="AN20" s="286"/>
      <c r="AO20" s="286"/>
      <c r="AP20" s="286"/>
      <c r="AQ20" s="286"/>
      <c r="AR20" s="286"/>
      <c r="AS20" s="286"/>
      <c r="AT20" s="286"/>
      <c r="AU20" s="286"/>
    </row>
    <row r="21" spans="1:47" ht="150" x14ac:dyDescent="0.25">
      <c r="A21" s="151" t="s">
        <v>98</v>
      </c>
      <c r="B21" s="150" t="s">
        <v>94</v>
      </c>
      <c r="C21" s="135" t="s">
        <v>230</v>
      </c>
      <c r="D21" s="256" t="s">
        <v>312</v>
      </c>
      <c r="E21" s="118">
        <v>43435</v>
      </c>
      <c r="F21" s="326" t="s">
        <v>374</v>
      </c>
      <c r="G21" s="326"/>
      <c r="H21" s="116" t="s">
        <v>40</v>
      </c>
      <c r="I21" s="326"/>
      <c r="J21" s="271" t="s">
        <v>374</v>
      </c>
      <c r="K21" s="271"/>
      <c r="L21" s="271"/>
      <c r="M21" s="116" t="s">
        <v>40</v>
      </c>
      <c r="N21" s="271"/>
      <c r="O21" s="335" t="s">
        <v>374</v>
      </c>
      <c r="P21" s="335"/>
      <c r="Q21" s="335"/>
      <c r="R21" s="267" t="s">
        <v>40</v>
      </c>
      <c r="S21" s="336"/>
      <c r="T21" s="271"/>
      <c r="U21" s="271"/>
      <c r="V21" s="316" t="s">
        <v>45</v>
      </c>
      <c r="W21" s="317"/>
      <c r="X21" s="117" t="s">
        <v>135</v>
      </c>
      <c r="Y21" s="134" t="s">
        <v>76</v>
      </c>
      <c r="Z21" s="134" t="s">
        <v>203</v>
      </c>
      <c r="AA21" s="116" t="s">
        <v>286</v>
      </c>
      <c r="AB21" s="184">
        <v>76</v>
      </c>
    </row>
    <row r="22" spans="1:47" ht="104.25" customHeight="1" x14ac:dyDescent="0.25">
      <c r="A22" s="151" t="s">
        <v>99</v>
      </c>
      <c r="B22" s="150" t="s">
        <v>94</v>
      </c>
      <c r="C22" s="135" t="s">
        <v>230</v>
      </c>
      <c r="D22" s="256" t="s">
        <v>313</v>
      </c>
      <c r="E22" s="118">
        <v>43525</v>
      </c>
      <c r="F22" s="326" t="s">
        <v>362</v>
      </c>
      <c r="G22" s="326"/>
      <c r="H22" s="116" t="s">
        <v>40</v>
      </c>
      <c r="I22" s="326"/>
      <c r="J22" s="271" t="s">
        <v>393</v>
      </c>
      <c r="K22" s="271"/>
      <c r="L22" s="271"/>
      <c r="M22" s="116" t="s">
        <v>40</v>
      </c>
      <c r="N22" s="271"/>
      <c r="O22" s="335" t="s">
        <v>450</v>
      </c>
      <c r="P22" s="335"/>
      <c r="Q22" s="335"/>
      <c r="R22" s="267" t="s">
        <v>40</v>
      </c>
      <c r="S22" s="336"/>
      <c r="T22" s="270"/>
      <c r="U22" s="271"/>
      <c r="V22" s="316" t="s">
        <v>45</v>
      </c>
      <c r="W22" s="270"/>
      <c r="X22" s="117" t="s">
        <v>135</v>
      </c>
      <c r="Y22" s="134" t="s">
        <v>76</v>
      </c>
      <c r="Z22" s="134" t="s">
        <v>203</v>
      </c>
      <c r="AA22" s="116" t="s">
        <v>286</v>
      </c>
      <c r="AB22" s="184">
        <v>77</v>
      </c>
    </row>
    <row r="23" spans="1:47" ht="104.25" customHeight="1" x14ac:dyDescent="0.25">
      <c r="A23" s="151" t="s">
        <v>100</v>
      </c>
      <c r="B23" s="150" t="s">
        <v>94</v>
      </c>
      <c r="C23" s="135" t="s">
        <v>231</v>
      </c>
      <c r="D23" s="256" t="s">
        <v>314</v>
      </c>
      <c r="E23" s="118">
        <v>43374</v>
      </c>
      <c r="F23" s="326"/>
      <c r="G23" s="326"/>
      <c r="H23" s="116" t="s">
        <v>42</v>
      </c>
      <c r="I23" s="326"/>
      <c r="J23" s="271" t="s">
        <v>394</v>
      </c>
      <c r="K23" s="271"/>
      <c r="L23" s="271"/>
      <c r="M23" s="116" t="s">
        <v>40</v>
      </c>
      <c r="N23" s="271"/>
      <c r="O23" s="335" t="s">
        <v>451</v>
      </c>
      <c r="P23" s="335"/>
      <c r="Q23" s="335"/>
      <c r="R23" s="267" t="s">
        <v>39</v>
      </c>
      <c r="S23" s="336"/>
      <c r="T23" s="312"/>
      <c r="U23" s="312"/>
      <c r="V23" s="316" t="s">
        <v>45</v>
      </c>
      <c r="W23" s="313"/>
      <c r="X23" s="117" t="s">
        <v>135</v>
      </c>
      <c r="Y23" s="134" t="s">
        <v>76</v>
      </c>
      <c r="Z23" s="134" t="s">
        <v>203</v>
      </c>
      <c r="AA23" s="116" t="s">
        <v>287</v>
      </c>
      <c r="AB23" s="184">
        <v>78</v>
      </c>
    </row>
    <row r="24" spans="1:47" ht="104.25" customHeight="1" x14ac:dyDescent="0.25">
      <c r="A24" s="151" t="s">
        <v>101</v>
      </c>
      <c r="B24" s="150" t="s">
        <v>94</v>
      </c>
      <c r="C24" s="135" t="s">
        <v>231</v>
      </c>
      <c r="D24" s="256" t="s">
        <v>315</v>
      </c>
      <c r="E24" s="118">
        <v>43525</v>
      </c>
      <c r="F24" s="326"/>
      <c r="G24" s="326"/>
      <c r="H24" s="116" t="s">
        <v>42</v>
      </c>
      <c r="I24" s="326"/>
      <c r="J24" s="271"/>
      <c r="K24" s="271"/>
      <c r="L24" s="271"/>
      <c r="M24" s="116" t="s">
        <v>42</v>
      </c>
      <c r="N24" s="271"/>
      <c r="O24" s="335"/>
      <c r="P24" s="335"/>
      <c r="Q24" s="335"/>
      <c r="R24" s="267" t="s">
        <v>42</v>
      </c>
      <c r="S24" s="336"/>
      <c r="T24" s="312"/>
      <c r="U24" s="312"/>
      <c r="V24" s="316" t="s">
        <v>45</v>
      </c>
      <c r="W24" s="313"/>
      <c r="X24" s="117" t="s">
        <v>135</v>
      </c>
      <c r="Y24" s="134" t="s">
        <v>76</v>
      </c>
      <c r="Z24" s="134" t="s">
        <v>203</v>
      </c>
      <c r="AA24" s="116" t="s">
        <v>287</v>
      </c>
      <c r="AB24" s="184">
        <v>79</v>
      </c>
    </row>
    <row r="25" spans="1:47" ht="104.25" customHeight="1" x14ac:dyDescent="0.25">
      <c r="A25" s="151" t="s">
        <v>102</v>
      </c>
      <c r="B25" s="150" t="s">
        <v>94</v>
      </c>
      <c r="C25" s="135" t="s">
        <v>231</v>
      </c>
      <c r="D25" s="256" t="s">
        <v>316</v>
      </c>
      <c r="E25" s="118">
        <v>43525</v>
      </c>
      <c r="F25" s="326"/>
      <c r="G25" s="326"/>
      <c r="H25" s="116" t="s">
        <v>42</v>
      </c>
      <c r="I25" s="326"/>
      <c r="J25" s="271"/>
      <c r="K25" s="271"/>
      <c r="L25" s="271"/>
      <c r="M25" s="116" t="s">
        <v>42</v>
      </c>
      <c r="N25" s="271"/>
      <c r="O25" s="335" t="s">
        <v>493</v>
      </c>
      <c r="P25" s="335"/>
      <c r="Q25" s="335"/>
      <c r="R25" s="267" t="s">
        <v>40</v>
      </c>
      <c r="S25" s="336"/>
      <c r="T25" s="312"/>
      <c r="U25" s="312"/>
      <c r="V25" s="316" t="s">
        <v>45</v>
      </c>
      <c r="W25" s="313"/>
      <c r="X25" s="117" t="s">
        <v>135</v>
      </c>
      <c r="Y25" s="134" t="s">
        <v>76</v>
      </c>
      <c r="Z25" s="134" t="s">
        <v>203</v>
      </c>
      <c r="AA25" s="116" t="s">
        <v>287</v>
      </c>
      <c r="AB25" s="184">
        <v>80</v>
      </c>
    </row>
    <row r="26" spans="1:47" ht="150" customHeight="1" x14ac:dyDescent="0.25">
      <c r="A26" s="151" t="s">
        <v>103</v>
      </c>
      <c r="B26" s="150" t="s">
        <v>195</v>
      </c>
      <c r="C26" s="135" t="s">
        <v>232</v>
      </c>
      <c r="D26" s="256" t="s">
        <v>326</v>
      </c>
      <c r="E26" s="118">
        <v>43313</v>
      </c>
      <c r="F26" s="326" t="s">
        <v>371</v>
      </c>
      <c r="G26" s="326"/>
      <c r="H26" s="116" t="s">
        <v>40</v>
      </c>
      <c r="I26" s="326"/>
      <c r="J26" s="271" t="s">
        <v>438</v>
      </c>
      <c r="K26" s="271"/>
      <c r="L26" s="271"/>
      <c r="M26" s="116" t="s">
        <v>39</v>
      </c>
      <c r="N26" s="271" t="s">
        <v>439</v>
      </c>
      <c r="O26" s="335" t="s">
        <v>492</v>
      </c>
      <c r="P26" s="335"/>
      <c r="Q26" s="335"/>
      <c r="R26" s="267" t="s">
        <v>39</v>
      </c>
      <c r="S26" s="336"/>
      <c r="T26" s="312"/>
      <c r="U26" s="312"/>
      <c r="V26" s="316" t="s">
        <v>45</v>
      </c>
      <c r="W26" s="313"/>
      <c r="X26" s="117" t="s">
        <v>135</v>
      </c>
      <c r="Y26" s="134" t="s">
        <v>84</v>
      </c>
      <c r="Z26" s="134" t="s">
        <v>204</v>
      </c>
      <c r="AA26" s="116" t="s">
        <v>273</v>
      </c>
      <c r="AB26" s="184">
        <v>81</v>
      </c>
    </row>
    <row r="27" spans="1:47" ht="114" customHeight="1" x14ac:dyDescent="0.25">
      <c r="A27" s="151" t="s">
        <v>104</v>
      </c>
      <c r="B27" s="150" t="s">
        <v>92</v>
      </c>
      <c r="C27" s="135" t="s">
        <v>189</v>
      </c>
      <c r="D27" s="256" t="s">
        <v>325</v>
      </c>
      <c r="E27" s="118">
        <v>43282</v>
      </c>
      <c r="F27" s="326" t="s">
        <v>351</v>
      </c>
      <c r="G27" s="326"/>
      <c r="H27" s="116" t="s">
        <v>40</v>
      </c>
      <c r="I27" s="326"/>
      <c r="J27" s="271" t="s">
        <v>446</v>
      </c>
      <c r="K27" s="271"/>
      <c r="L27" s="271"/>
      <c r="M27" s="316" t="s">
        <v>39</v>
      </c>
      <c r="N27" s="271" t="s">
        <v>443</v>
      </c>
      <c r="O27" s="335" t="s">
        <v>496</v>
      </c>
      <c r="P27" s="335"/>
      <c r="Q27" s="335"/>
      <c r="R27" s="267" t="s">
        <v>39</v>
      </c>
      <c r="S27" s="336"/>
      <c r="T27" s="312"/>
      <c r="U27" s="312"/>
      <c r="V27" s="316" t="s">
        <v>45</v>
      </c>
      <c r="W27" s="313"/>
      <c r="X27" s="117" t="s">
        <v>135</v>
      </c>
      <c r="Y27" s="134" t="s">
        <v>84</v>
      </c>
      <c r="Z27" s="134" t="s">
        <v>204</v>
      </c>
      <c r="AA27" s="116" t="s">
        <v>288</v>
      </c>
      <c r="AB27" s="184">
        <v>82</v>
      </c>
    </row>
    <row r="28" spans="1:47" ht="146.25" customHeight="1" x14ac:dyDescent="0.25">
      <c r="A28" s="151" t="s">
        <v>105</v>
      </c>
      <c r="B28" s="150" t="s">
        <v>205</v>
      </c>
      <c r="C28" s="135" t="s">
        <v>233</v>
      </c>
      <c r="D28" s="256" t="s">
        <v>318</v>
      </c>
      <c r="E28" s="118">
        <v>43466</v>
      </c>
      <c r="F28" s="326"/>
      <c r="G28" s="326"/>
      <c r="H28" s="116" t="s">
        <v>42</v>
      </c>
      <c r="I28" s="326" t="s">
        <v>385</v>
      </c>
      <c r="J28" s="271"/>
      <c r="K28" s="271"/>
      <c r="L28" s="271"/>
      <c r="M28" s="116" t="s">
        <v>42</v>
      </c>
      <c r="N28" s="271"/>
      <c r="O28" s="335" t="s">
        <v>490</v>
      </c>
      <c r="P28" s="335"/>
      <c r="Q28" s="335"/>
      <c r="R28" s="267" t="s">
        <v>40</v>
      </c>
      <c r="S28" s="336"/>
      <c r="T28" s="312"/>
      <c r="U28" s="312"/>
      <c r="V28" s="316" t="s">
        <v>45</v>
      </c>
      <c r="W28" s="313"/>
      <c r="X28" s="117" t="s">
        <v>135</v>
      </c>
      <c r="Y28" s="134" t="s">
        <v>84</v>
      </c>
      <c r="Z28" s="134" t="s">
        <v>204</v>
      </c>
      <c r="AA28" s="116" t="s">
        <v>289</v>
      </c>
      <c r="AB28" s="184">
        <v>83</v>
      </c>
    </row>
    <row r="29" spans="1:47" ht="104.25" customHeight="1" x14ac:dyDescent="0.25">
      <c r="A29" s="151" t="s">
        <v>106</v>
      </c>
      <c r="B29" s="150" t="s">
        <v>205</v>
      </c>
      <c r="C29" s="135" t="s">
        <v>234</v>
      </c>
      <c r="D29" s="256" t="s">
        <v>319</v>
      </c>
      <c r="E29" s="118">
        <v>43252</v>
      </c>
      <c r="F29" s="326" t="s">
        <v>391</v>
      </c>
      <c r="G29" s="326"/>
      <c r="H29" s="116" t="s">
        <v>39</v>
      </c>
      <c r="I29" s="326"/>
      <c r="J29" s="334" t="s">
        <v>424</v>
      </c>
      <c r="K29" s="271"/>
      <c r="L29" s="271"/>
      <c r="M29" s="116" t="s">
        <v>39</v>
      </c>
      <c r="N29" s="271"/>
      <c r="O29" s="335" t="s">
        <v>494</v>
      </c>
      <c r="P29" s="335"/>
      <c r="Q29" s="335"/>
      <c r="R29" s="267" t="s">
        <v>39</v>
      </c>
      <c r="S29" s="336"/>
      <c r="T29" s="312"/>
      <c r="U29" s="312"/>
      <c r="V29" s="316" t="s">
        <v>45</v>
      </c>
      <c r="W29" s="313"/>
      <c r="X29" s="117" t="s">
        <v>135</v>
      </c>
      <c r="Y29" s="134" t="s">
        <v>84</v>
      </c>
      <c r="Z29" s="134" t="s">
        <v>204</v>
      </c>
      <c r="AA29" s="116" t="s">
        <v>289</v>
      </c>
      <c r="AB29" s="184">
        <v>84</v>
      </c>
    </row>
    <row r="30" spans="1:47" ht="104.25" customHeight="1" x14ac:dyDescent="0.25">
      <c r="A30" s="151" t="s">
        <v>107</v>
      </c>
      <c r="B30" s="150" t="s">
        <v>205</v>
      </c>
      <c r="C30" s="135" t="s">
        <v>233</v>
      </c>
      <c r="D30" s="256" t="s">
        <v>320</v>
      </c>
      <c r="E30" s="118">
        <v>43405</v>
      </c>
      <c r="F30" s="326"/>
      <c r="G30" s="326"/>
      <c r="H30" s="116" t="s">
        <v>42</v>
      </c>
      <c r="I30" s="326" t="s">
        <v>386</v>
      </c>
      <c r="J30" s="271" t="s">
        <v>440</v>
      </c>
      <c r="K30" s="271"/>
      <c r="L30" s="271"/>
      <c r="M30" s="116" t="s">
        <v>40</v>
      </c>
      <c r="N30" s="271"/>
      <c r="O30" s="335" t="s">
        <v>489</v>
      </c>
      <c r="P30" s="335"/>
      <c r="Q30" s="335"/>
      <c r="R30" s="267" t="s">
        <v>39</v>
      </c>
      <c r="S30" s="336"/>
      <c r="T30" s="312"/>
      <c r="U30" s="312"/>
      <c r="V30" s="316" t="s">
        <v>45</v>
      </c>
      <c r="W30" s="313"/>
      <c r="X30" s="117" t="s">
        <v>135</v>
      </c>
      <c r="Y30" s="134" t="s">
        <v>84</v>
      </c>
      <c r="Z30" s="134" t="s">
        <v>204</v>
      </c>
      <c r="AA30" s="116" t="s">
        <v>289</v>
      </c>
      <c r="AB30" s="184">
        <v>85</v>
      </c>
    </row>
    <row r="31" spans="1:47" ht="104.25" customHeight="1" x14ac:dyDescent="0.25">
      <c r="A31" s="151" t="s">
        <v>108</v>
      </c>
      <c r="B31" s="150" t="s">
        <v>205</v>
      </c>
      <c r="C31" s="135" t="s">
        <v>235</v>
      </c>
      <c r="D31" s="263" t="s">
        <v>321</v>
      </c>
      <c r="E31" s="118">
        <v>43374</v>
      </c>
      <c r="F31" s="326"/>
      <c r="G31" s="326"/>
      <c r="H31" s="116" t="s">
        <v>42</v>
      </c>
      <c r="I31" s="326"/>
      <c r="J31" s="271" t="s">
        <v>427</v>
      </c>
      <c r="K31" s="271"/>
      <c r="L31" s="271"/>
      <c r="M31" s="116" t="s">
        <v>40</v>
      </c>
      <c r="N31" s="271"/>
      <c r="O31" s="335" t="s">
        <v>500</v>
      </c>
      <c r="P31" s="335"/>
      <c r="Q31" s="335"/>
      <c r="R31" s="267" t="s">
        <v>39</v>
      </c>
      <c r="S31" s="336"/>
      <c r="T31" s="315"/>
      <c r="U31" s="315"/>
      <c r="V31" s="316" t="s">
        <v>45</v>
      </c>
      <c r="W31" s="313"/>
      <c r="X31" s="117" t="s">
        <v>135</v>
      </c>
      <c r="Y31" s="134" t="s">
        <v>84</v>
      </c>
      <c r="Z31" s="134" t="s">
        <v>204</v>
      </c>
      <c r="AA31" s="116" t="s">
        <v>289</v>
      </c>
      <c r="AB31" s="184">
        <v>86</v>
      </c>
    </row>
    <row r="32" spans="1:47" ht="122.25" customHeight="1" x14ac:dyDescent="0.25">
      <c r="A32" s="151" t="s">
        <v>109</v>
      </c>
      <c r="B32" s="150" t="s">
        <v>205</v>
      </c>
      <c r="C32" s="135" t="s">
        <v>236</v>
      </c>
      <c r="D32" s="263" t="s">
        <v>237</v>
      </c>
      <c r="E32" s="118">
        <v>43525</v>
      </c>
      <c r="F32" s="324"/>
      <c r="G32" s="326"/>
      <c r="H32" s="116" t="s">
        <v>42</v>
      </c>
      <c r="I32" s="326" t="s">
        <v>387</v>
      </c>
      <c r="J32" s="271" t="s">
        <v>411</v>
      </c>
      <c r="K32" s="271"/>
      <c r="L32" s="271"/>
      <c r="M32" s="116" t="s">
        <v>39</v>
      </c>
      <c r="N32" s="271"/>
      <c r="O32" s="335" t="s">
        <v>496</v>
      </c>
      <c r="P32" s="335"/>
      <c r="Q32" s="335"/>
      <c r="R32" s="267" t="s">
        <v>39</v>
      </c>
      <c r="S32" s="336"/>
      <c r="T32" s="315"/>
      <c r="U32" s="315"/>
      <c r="V32" s="316" t="s">
        <v>45</v>
      </c>
      <c r="W32" s="313"/>
      <c r="X32" s="117" t="s">
        <v>135</v>
      </c>
      <c r="Y32" s="134" t="s">
        <v>84</v>
      </c>
      <c r="Z32" s="134" t="s">
        <v>204</v>
      </c>
      <c r="AA32" s="116" t="s">
        <v>289</v>
      </c>
      <c r="AB32" s="184">
        <v>87</v>
      </c>
    </row>
    <row r="33" spans="1:28" ht="104.25" customHeight="1" x14ac:dyDescent="0.25">
      <c r="A33" s="151" t="s">
        <v>110</v>
      </c>
      <c r="B33" s="150" t="s">
        <v>205</v>
      </c>
      <c r="C33" s="135" t="s">
        <v>238</v>
      </c>
      <c r="D33" s="263" t="s">
        <v>239</v>
      </c>
      <c r="E33" s="118">
        <v>43525</v>
      </c>
      <c r="F33" s="324"/>
      <c r="G33" s="326"/>
      <c r="H33" s="116" t="s">
        <v>42</v>
      </c>
      <c r="I33" s="326" t="s">
        <v>387</v>
      </c>
      <c r="J33" s="271" t="s">
        <v>441</v>
      </c>
      <c r="K33" s="271"/>
      <c r="L33" s="271"/>
      <c r="M33" s="116" t="s">
        <v>39</v>
      </c>
      <c r="N33" s="271"/>
      <c r="O33" s="335" t="s">
        <v>496</v>
      </c>
      <c r="P33" s="335"/>
      <c r="Q33" s="335"/>
      <c r="R33" s="267" t="s">
        <v>39</v>
      </c>
      <c r="S33" s="336"/>
      <c r="T33" s="315"/>
      <c r="U33" s="315"/>
      <c r="V33" s="316" t="s">
        <v>45</v>
      </c>
      <c r="W33" s="313"/>
      <c r="X33" s="117" t="s">
        <v>135</v>
      </c>
      <c r="Y33" s="134" t="s">
        <v>84</v>
      </c>
      <c r="Z33" s="134" t="s">
        <v>204</v>
      </c>
      <c r="AA33" s="116" t="s">
        <v>289</v>
      </c>
      <c r="AB33" s="184">
        <v>88</v>
      </c>
    </row>
    <row r="34" spans="1:28" ht="323.25" customHeight="1" x14ac:dyDescent="0.25">
      <c r="A34" s="151" t="s">
        <v>111</v>
      </c>
      <c r="B34" s="150" t="s">
        <v>205</v>
      </c>
      <c r="C34" s="135" t="s">
        <v>240</v>
      </c>
      <c r="D34" s="263" t="s">
        <v>241</v>
      </c>
      <c r="E34" s="118">
        <v>43525</v>
      </c>
      <c r="F34" s="324"/>
      <c r="G34" s="326"/>
      <c r="H34" s="116" t="s">
        <v>42</v>
      </c>
      <c r="I34" s="326" t="s">
        <v>387</v>
      </c>
      <c r="J34" s="271" t="s">
        <v>444</v>
      </c>
      <c r="K34" s="271"/>
      <c r="L34" s="271"/>
      <c r="M34" s="316" t="s">
        <v>39</v>
      </c>
      <c r="N34" s="271"/>
      <c r="O34" s="335" t="s">
        <v>496</v>
      </c>
      <c r="P34" s="335"/>
      <c r="Q34" s="335"/>
      <c r="R34" s="267" t="s">
        <v>39</v>
      </c>
      <c r="S34" s="336"/>
      <c r="T34" s="315"/>
      <c r="U34" s="315"/>
      <c r="V34" s="316" t="s">
        <v>45</v>
      </c>
      <c r="W34" s="313"/>
      <c r="X34" s="117" t="s">
        <v>135</v>
      </c>
      <c r="Y34" s="134" t="s">
        <v>84</v>
      </c>
      <c r="Z34" s="134" t="s">
        <v>204</v>
      </c>
      <c r="AA34" s="116" t="s">
        <v>289</v>
      </c>
      <c r="AB34" s="184">
        <v>89</v>
      </c>
    </row>
    <row r="35" spans="1:28" ht="104.25" customHeight="1" x14ac:dyDescent="0.25">
      <c r="A35" s="151" t="s">
        <v>112</v>
      </c>
      <c r="B35" s="150" t="s">
        <v>205</v>
      </c>
      <c r="C35" s="135" t="s">
        <v>240</v>
      </c>
      <c r="D35" s="256" t="s">
        <v>271</v>
      </c>
      <c r="E35" s="118">
        <v>43525</v>
      </c>
      <c r="F35" s="326" t="s">
        <v>372</v>
      </c>
      <c r="G35" s="326"/>
      <c r="H35" s="116" t="s">
        <v>39</v>
      </c>
      <c r="I35" s="326"/>
      <c r="J35" s="334" t="s">
        <v>424</v>
      </c>
      <c r="K35" s="271"/>
      <c r="L35" s="271"/>
      <c r="M35" s="116" t="s">
        <v>39</v>
      </c>
      <c r="N35" s="271"/>
      <c r="O35" s="335" t="s">
        <v>494</v>
      </c>
      <c r="P35" s="335"/>
      <c r="Q35" s="335"/>
      <c r="R35" s="267" t="s">
        <v>39</v>
      </c>
      <c r="S35" s="336"/>
      <c r="T35" s="312"/>
      <c r="U35" s="313"/>
      <c r="V35" s="316" t="s">
        <v>45</v>
      </c>
      <c r="W35" s="313"/>
      <c r="X35" s="117" t="s">
        <v>135</v>
      </c>
      <c r="Y35" s="134" t="s">
        <v>84</v>
      </c>
      <c r="Z35" s="134" t="s">
        <v>204</v>
      </c>
      <c r="AA35" s="116" t="s">
        <v>289</v>
      </c>
      <c r="AB35" s="184">
        <v>90</v>
      </c>
    </row>
    <row r="36" spans="1:28" ht="129" customHeight="1" x14ac:dyDescent="0.25">
      <c r="A36" s="151" t="s">
        <v>113</v>
      </c>
      <c r="B36" s="150" t="s">
        <v>205</v>
      </c>
      <c r="C36" s="135" t="s">
        <v>242</v>
      </c>
      <c r="D36" s="264" t="s">
        <v>322</v>
      </c>
      <c r="E36" s="118">
        <v>43525</v>
      </c>
      <c r="F36" s="326"/>
      <c r="G36" s="326"/>
      <c r="H36" s="116" t="s">
        <v>42</v>
      </c>
      <c r="I36" s="326"/>
      <c r="J36" s="271" t="s">
        <v>412</v>
      </c>
      <c r="K36" s="271"/>
      <c r="L36" s="271"/>
      <c r="M36" s="116" t="s">
        <v>39</v>
      </c>
      <c r="N36" s="271"/>
      <c r="O36" s="335" t="s">
        <v>496</v>
      </c>
      <c r="P36" s="335"/>
      <c r="Q36" s="335"/>
      <c r="R36" s="267" t="s">
        <v>39</v>
      </c>
      <c r="S36" s="336"/>
      <c r="T36" s="271"/>
      <c r="U36" s="271"/>
      <c r="V36" s="316" t="s">
        <v>45</v>
      </c>
      <c r="W36" s="271"/>
      <c r="X36" s="117" t="s">
        <v>135</v>
      </c>
      <c r="Y36" s="134" t="s">
        <v>84</v>
      </c>
      <c r="Z36" s="134" t="s">
        <v>204</v>
      </c>
      <c r="AA36" s="116" t="s">
        <v>276</v>
      </c>
      <c r="AB36" s="184">
        <v>91</v>
      </c>
    </row>
    <row r="37" spans="1:28" ht="104.25" customHeight="1" x14ac:dyDescent="0.25">
      <c r="A37" s="151" t="s">
        <v>114</v>
      </c>
      <c r="B37" s="150" t="s">
        <v>205</v>
      </c>
      <c r="C37" s="135" t="s">
        <v>243</v>
      </c>
      <c r="D37" s="264" t="s">
        <v>323</v>
      </c>
      <c r="E37" s="118">
        <v>43374</v>
      </c>
      <c r="F37" s="326" t="s">
        <v>369</v>
      </c>
      <c r="G37" s="327"/>
      <c r="H37" s="116" t="s">
        <v>40</v>
      </c>
      <c r="I37" s="326"/>
      <c r="J37" s="271" t="s">
        <v>413</v>
      </c>
      <c r="K37" s="271"/>
      <c r="L37" s="334"/>
      <c r="M37" s="116" t="s">
        <v>40</v>
      </c>
      <c r="N37" s="271"/>
      <c r="O37" s="335" t="s">
        <v>488</v>
      </c>
      <c r="P37" s="335"/>
      <c r="Q37" s="337"/>
      <c r="R37" s="267" t="s">
        <v>39</v>
      </c>
      <c r="S37" s="336"/>
      <c r="T37" s="312"/>
      <c r="U37" s="312"/>
      <c r="V37" s="316" t="s">
        <v>45</v>
      </c>
      <c r="W37" s="312"/>
      <c r="X37" s="117" t="s">
        <v>135</v>
      </c>
      <c r="Y37" s="134" t="s">
        <v>84</v>
      </c>
      <c r="Z37" s="134" t="s">
        <v>204</v>
      </c>
      <c r="AA37" s="116" t="s">
        <v>289</v>
      </c>
      <c r="AB37" s="184">
        <v>92</v>
      </c>
    </row>
    <row r="38" spans="1:28" ht="104.25" customHeight="1" x14ac:dyDescent="0.25">
      <c r="A38" s="151" t="s">
        <v>115</v>
      </c>
      <c r="B38" s="150" t="s">
        <v>93</v>
      </c>
      <c r="C38" s="135" t="s">
        <v>244</v>
      </c>
      <c r="D38" s="274">
        <v>0</v>
      </c>
      <c r="E38" s="118">
        <v>43525</v>
      </c>
      <c r="F38" s="326"/>
      <c r="G38" s="326"/>
      <c r="H38" s="116" t="s">
        <v>42</v>
      </c>
      <c r="I38" s="326" t="s">
        <v>388</v>
      </c>
      <c r="J38" s="271" t="s">
        <v>398</v>
      </c>
      <c r="K38" s="334">
        <v>0.01</v>
      </c>
      <c r="L38" s="334">
        <v>0</v>
      </c>
      <c r="M38" s="116" t="s">
        <v>40</v>
      </c>
      <c r="N38" s="271"/>
      <c r="O38" s="335" t="s">
        <v>469</v>
      </c>
      <c r="P38" s="337">
        <v>0</v>
      </c>
      <c r="Q38" s="335" t="s">
        <v>447</v>
      </c>
      <c r="R38" s="267" t="s">
        <v>40</v>
      </c>
      <c r="S38" s="336"/>
      <c r="T38" s="312"/>
      <c r="U38" s="312"/>
      <c r="V38" s="316" t="s">
        <v>45</v>
      </c>
      <c r="W38" s="313"/>
      <c r="X38" s="117" t="s">
        <v>135</v>
      </c>
      <c r="Y38" s="134" t="s">
        <v>89</v>
      </c>
      <c r="Z38" s="134" t="s">
        <v>203</v>
      </c>
      <c r="AA38" s="116" t="s">
        <v>89</v>
      </c>
      <c r="AB38" s="184">
        <v>93</v>
      </c>
    </row>
    <row r="39" spans="1:28" ht="104.25" customHeight="1" x14ac:dyDescent="0.25">
      <c r="A39" s="151" t="s">
        <v>116</v>
      </c>
      <c r="B39" s="150" t="s">
        <v>93</v>
      </c>
      <c r="C39" s="135" t="s">
        <v>245</v>
      </c>
      <c r="D39" s="274">
        <v>0.01</v>
      </c>
      <c r="E39" s="118">
        <v>43525</v>
      </c>
      <c r="F39" s="326"/>
      <c r="G39" s="326"/>
      <c r="H39" s="116" t="s">
        <v>42</v>
      </c>
      <c r="I39" s="326" t="s">
        <v>388</v>
      </c>
      <c r="J39" s="271" t="s">
        <v>399</v>
      </c>
      <c r="K39" s="334">
        <v>0</v>
      </c>
      <c r="L39" s="334">
        <v>0</v>
      </c>
      <c r="M39" s="116" t="s">
        <v>40</v>
      </c>
      <c r="N39" s="271"/>
      <c r="O39" s="335" t="s">
        <v>469</v>
      </c>
      <c r="P39" s="337">
        <v>0</v>
      </c>
      <c r="Q39" s="335" t="s">
        <v>447</v>
      </c>
      <c r="R39" s="267" t="s">
        <v>40</v>
      </c>
      <c r="S39" s="336"/>
      <c r="T39" s="312"/>
      <c r="U39" s="315"/>
      <c r="V39" s="316" t="s">
        <v>45</v>
      </c>
      <c r="W39" s="313"/>
      <c r="X39" s="117" t="s">
        <v>135</v>
      </c>
      <c r="Y39" s="134" t="s">
        <v>89</v>
      </c>
      <c r="Z39" s="134" t="s">
        <v>203</v>
      </c>
      <c r="AA39" s="116" t="s">
        <v>89</v>
      </c>
      <c r="AB39" s="184">
        <v>94</v>
      </c>
    </row>
    <row r="40" spans="1:28" ht="128.25" customHeight="1" x14ac:dyDescent="0.25">
      <c r="A40" s="151" t="s">
        <v>117</v>
      </c>
      <c r="B40" s="150" t="s">
        <v>93</v>
      </c>
      <c r="C40" s="135" t="s">
        <v>246</v>
      </c>
      <c r="D40" s="274">
        <v>0</v>
      </c>
      <c r="E40" s="118">
        <v>43525</v>
      </c>
      <c r="F40" s="326"/>
      <c r="G40" s="326"/>
      <c r="H40" s="116" t="s">
        <v>42</v>
      </c>
      <c r="I40" s="326" t="s">
        <v>388</v>
      </c>
      <c r="J40" s="271" t="s">
        <v>399</v>
      </c>
      <c r="K40" s="334">
        <v>0</v>
      </c>
      <c r="L40" s="334">
        <v>0</v>
      </c>
      <c r="M40" s="116" t="s">
        <v>40</v>
      </c>
      <c r="N40" s="271"/>
      <c r="O40" s="335" t="s">
        <v>469</v>
      </c>
      <c r="P40" s="337">
        <v>0</v>
      </c>
      <c r="Q40" s="335" t="s">
        <v>447</v>
      </c>
      <c r="R40" s="267" t="s">
        <v>40</v>
      </c>
      <c r="S40" s="336"/>
      <c r="T40" s="312"/>
      <c r="U40" s="312"/>
      <c r="V40" s="316" t="s">
        <v>45</v>
      </c>
      <c r="W40" s="313"/>
      <c r="X40" s="117" t="s">
        <v>135</v>
      </c>
      <c r="Y40" s="134" t="s">
        <v>89</v>
      </c>
      <c r="Z40" s="134" t="s">
        <v>203</v>
      </c>
      <c r="AA40" s="116" t="s">
        <v>89</v>
      </c>
      <c r="AB40" s="184">
        <v>95</v>
      </c>
    </row>
    <row r="41" spans="1:28" ht="104.25" customHeight="1" x14ac:dyDescent="0.25">
      <c r="A41" s="151" t="s">
        <v>118</v>
      </c>
      <c r="B41" s="150" t="s">
        <v>93</v>
      </c>
      <c r="C41" s="135" t="s">
        <v>247</v>
      </c>
      <c r="D41" s="274">
        <v>0</v>
      </c>
      <c r="E41" s="118">
        <v>43525</v>
      </c>
      <c r="F41" s="326"/>
      <c r="G41" s="326"/>
      <c r="H41" s="116" t="s">
        <v>42</v>
      </c>
      <c r="I41" s="326" t="s">
        <v>388</v>
      </c>
      <c r="J41" s="271" t="s">
        <v>399</v>
      </c>
      <c r="K41" s="334">
        <v>0</v>
      </c>
      <c r="L41" s="334">
        <v>0</v>
      </c>
      <c r="M41" s="116" t="s">
        <v>40</v>
      </c>
      <c r="N41" s="271"/>
      <c r="O41" s="335" t="s">
        <v>469</v>
      </c>
      <c r="P41" s="337">
        <v>0</v>
      </c>
      <c r="Q41" s="335" t="s">
        <v>447</v>
      </c>
      <c r="R41" s="267" t="s">
        <v>40</v>
      </c>
      <c r="S41" s="336"/>
      <c r="T41" s="312"/>
      <c r="U41" s="312"/>
      <c r="V41" s="316" t="s">
        <v>45</v>
      </c>
      <c r="W41" s="312"/>
      <c r="X41" s="117" t="s">
        <v>135</v>
      </c>
      <c r="Y41" s="134" t="s">
        <v>89</v>
      </c>
      <c r="Z41" s="134" t="s">
        <v>203</v>
      </c>
      <c r="AA41" s="116" t="s">
        <v>89</v>
      </c>
      <c r="AB41" s="184">
        <v>96</v>
      </c>
    </row>
    <row r="42" spans="1:28" ht="96.75" customHeight="1" x14ac:dyDescent="0.25">
      <c r="A42" s="151" t="s">
        <v>119</v>
      </c>
      <c r="B42" s="150" t="s">
        <v>93</v>
      </c>
      <c r="C42" s="135" t="s">
        <v>248</v>
      </c>
      <c r="D42" s="256" t="s">
        <v>249</v>
      </c>
      <c r="E42" s="118">
        <v>43525</v>
      </c>
      <c r="F42" s="326" t="s">
        <v>389</v>
      </c>
      <c r="G42" s="327">
        <v>0.5</v>
      </c>
      <c r="H42" s="116" t="s">
        <v>40</v>
      </c>
      <c r="I42" s="326"/>
      <c r="J42" s="271" t="s">
        <v>403</v>
      </c>
      <c r="K42" s="271" t="s">
        <v>405</v>
      </c>
      <c r="L42" s="334">
        <v>0.5</v>
      </c>
      <c r="M42" s="116" t="s">
        <v>40</v>
      </c>
      <c r="N42" s="271"/>
      <c r="O42" s="335" t="s">
        <v>471</v>
      </c>
      <c r="P42" s="335" t="s">
        <v>474</v>
      </c>
      <c r="Q42" s="335" t="s">
        <v>478</v>
      </c>
      <c r="R42" s="267" t="s">
        <v>26</v>
      </c>
      <c r="S42" s="336" t="s">
        <v>476</v>
      </c>
      <c r="T42" s="312"/>
      <c r="U42" s="312"/>
      <c r="V42" s="316" t="s">
        <v>45</v>
      </c>
      <c r="W42" s="313"/>
      <c r="X42" s="117" t="s">
        <v>135</v>
      </c>
      <c r="Y42" s="134" t="s">
        <v>89</v>
      </c>
      <c r="Z42" s="134" t="s">
        <v>203</v>
      </c>
      <c r="AA42" s="116" t="s">
        <v>89</v>
      </c>
      <c r="AB42" s="184">
        <v>97</v>
      </c>
    </row>
    <row r="43" spans="1:28" ht="104.25" customHeight="1" x14ac:dyDescent="0.25">
      <c r="A43" s="151" t="s">
        <v>120</v>
      </c>
      <c r="B43" s="150" t="s">
        <v>93</v>
      </c>
      <c r="C43" s="135" t="s">
        <v>250</v>
      </c>
      <c r="D43" s="256" t="s">
        <v>251</v>
      </c>
      <c r="E43" s="118">
        <v>43525</v>
      </c>
      <c r="F43" s="326" t="s">
        <v>390</v>
      </c>
      <c r="G43" s="326" t="s">
        <v>352</v>
      </c>
      <c r="H43" s="116" t="s">
        <v>40</v>
      </c>
      <c r="I43" s="326"/>
      <c r="J43" s="271" t="s">
        <v>404</v>
      </c>
      <c r="K43" s="271" t="s">
        <v>406</v>
      </c>
      <c r="L43" s="271" t="s">
        <v>407</v>
      </c>
      <c r="M43" s="116" t="s">
        <v>40</v>
      </c>
      <c r="N43" s="271"/>
      <c r="O43" s="335" t="s">
        <v>472</v>
      </c>
      <c r="P43" s="335" t="s">
        <v>473</v>
      </c>
      <c r="Q43" s="335" t="s">
        <v>475</v>
      </c>
      <c r="R43" s="267" t="s">
        <v>40</v>
      </c>
      <c r="S43" s="336" t="s">
        <v>477</v>
      </c>
      <c r="T43" s="312"/>
      <c r="U43" s="312"/>
      <c r="V43" s="316" t="s">
        <v>45</v>
      </c>
      <c r="W43" s="313"/>
      <c r="X43" s="117" t="s">
        <v>135</v>
      </c>
      <c r="Y43" s="134" t="s">
        <v>89</v>
      </c>
      <c r="Z43" s="134" t="s">
        <v>203</v>
      </c>
      <c r="AA43" s="116" t="s">
        <v>89</v>
      </c>
      <c r="AB43" s="184">
        <v>98</v>
      </c>
    </row>
    <row r="44" spans="1:28" ht="104.25" customHeight="1" x14ac:dyDescent="0.25">
      <c r="A44" s="151" t="s">
        <v>121</v>
      </c>
      <c r="B44" s="150" t="s">
        <v>93</v>
      </c>
      <c r="C44" s="135" t="s">
        <v>252</v>
      </c>
      <c r="D44" s="256" t="s">
        <v>327</v>
      </c>
      <c r="E44" s="118">
        <v>43435</v>
      </c>
      <c r="F44" s="326"/>
      <c r="G44" s="326"/>
      <c r="H44" s="116" t="s">
        <v>42</v>
      </c>
      <c r="I44" s="326"/>
      <c r="J44" s="271"/>
      <c r="K44" s="271"/>
      <c r="L44" s="271"/>
      <c r="M44" s="116" t="s">
        <v>42</v>
      </c>
      <c r="N44" s="271"/>
      <c r="O44" s="335" t="s">
        <v>468</v>
      </c>
      <c r="P44" s="335"/>
      <c r="Q44" s="335"/>
      <c r="R44" s="267" t="s">
        <v>39</v>
      </c>
      <c r="S44" s="336"/>
      <c r="T44" s="312"/>
      <c r="U44" s="312"/>
      <c r="V44" s="316" t="s">
        <v>45</v>
      </c>
      <c r="W44" s="313"/>
      <c r="X44" s="117" t="s">
        <v>135</v>
      </c>
      <c r="Y44" s="134" t="s">
        <v>89</v>
      </c>
      <c r="Z44" s="134" t="s">
        <v>203</v>
      </c>
      <c r="AA44" s="116" t="s">
        <v>89</v>
      </c>
      <c r="AB44" s="184">
        <v>99</v>
      </c>
    </row>
    <row r="45" spans="1:28" ht="104.25" customHeight="1" x14ac:dyDescent="0.25">
      <c r="A45" s="151" t="s">
        <v>122</v>
      </c>
      <c r="B45" s="150" t="s">
        <v>196</v>
      </c>
      <c r="C45" s="135" t="s">
        <v>253</v>
      </c>
      <c r="D45" s="256" t="s">
        <v>302</v>
      </c>
      <c r="E45" s="118">
        <v>43191</v>
      </c>
      <c r="F45" s="326" t="s">
        <v>377</v>
      </c>
      <c r="G45" s="326"/>
      <c r="H45" s="116" t="s">
        <v>39</v>
      </c>
      <c r="I45" s="326"/>
      <c r="J45" s="334" t="s">
        <v>424</v>
      </c>
      <c r="K45" s="271"/>
      <c r="L45" s="271"/>
      <c r="M45" s="116" t="s">
        <v>39</v>
      </c>
      <c r="N45" s="271"/>
      <c r="O45" s="340" t="s">
        <v>494</v>
      </c>
      <c r="P45" s="335"/>
      <c r="Q45" s="335"/>
      <c r="R45" s="267" t="s">
        <v>39</v>
      </c>
      <c r="S45" s="338"/>
      <c r="T45" s="271"/>
      <c r="U45" s="271"/>
      <c r="V45" s="316" t="s">
        <v>45</v>
      </c>
      <c r="W45" s="271"/>
      <c r="X45" s="117" t="s">
        <v>135</v>
      </c>
      <c r="Y45" s="134" t="s">
        <v>91</v>
      </c>
      <c r="Z45" s="134" t="s">
        <v>203</v>
      </c>
      <c r="AA45" s="116" t="s">
        <v>91</v>
      </c>
      <c r="AB45" s="184">
        <v>100</v>
      </c>
    </row>
    <row r="46" spans="1:28" ht="104.25" customHeight="1" x14ac:dyDescent="0.25">
      <c r="A46" s="151" t="s">
        <v>123</v>
      </c>
      <c r="B46" s="150" t="s">
        <v>196</v>
      </c>
      <c r="C46" s="135" t="s">
        <v>253</v>
      </c>
      <c r="D46" s="256" t="s">
        <v>303</v>
      </c>
      <c r="E46" s="118">
        <v>43252</v>
      </c>
      <c r="F46" s="326" t="s">
        <v>353</v>
      </c>
      <c r="G46" s="326"/>
      <c r="H46" s="116" t="s">
        <v>39</v>
      </c>
      <c r="I46" s="326"/>
      <c r="J46" s="334" t="s">
        <v>424</v>
      </c>
      <c r="K46" s="271"/>
      <c r="L46" s="271"/>
      <c r="M46" s="116" t="s">
        <v>39</v>
      </c>
      <c r="N46" s="271"/>
      <c r="O46" s="340" t="s">
        <v>494</v>
      </c>
      <c r="P46" s="335"/>
      <c r="Q46" s="335"/>
      <c r="R46" s="267" t="s">
        <v>39</v>
      </c>
      <c r="S46" s="338"/>
      <c r="T46" s="271"/>
      <c r="U46" s="271"/>
      <c r="V46" s="316" t="s">
        <v>45</v>
      </c>
      <c r="W46" s="314"/>
      <c r="X46" s="117" t="s">
        <v>135</v>
      </c>
      <c r="Y46" s="134" t="s">
        <v>91</v>
      </c>
      <c r="Z46" s="134" t="s">
        <v>203</v>
      </c>
      <c r="AA46" s="116" t="s">
        <v>91</v>
      </c>
      <c r="AB46" s="184">
        <v>101</v>
      </c>
    </row>
    <row r="47" spans="1:28" ht="114.75" customHeight="1" x14ac:dyDescent="0.25">
      <c r="A47" s="151" t="s">
        <v>124</v>
      </c>
      <c r="B47" s="150" t="s">
        <v>196</v>
      </c>
      <c r="C47" s="135" t="s">
        <v>253</v>
      </c>
      <c r="D47" s="256" t="s">
        <v>304</v>
      </c>
      <c r="E47" s="118">
        <v>43191</v>
      </c>
      <c r="F47" s="326" t="s">
        <v>378</v>
      </c>
      <c r="G47" s="326"/>
      <c r="H47" s="116" t="s">
        <v>39</v>
      </c>
      <c r="I47" s="326"/>
      <c r="J47" s="334" t="s">
        <v>424</v>
      </c>
      <c r="K47" s="271"/>
      <c r="L47" s="271"/>
      <c r="M47" s="116" t="s">
        <v>39</v>
      </c>
      <c r="N47" s="271"/>
      <c r="O47" s="340" t="s">
        <v>494</v>
      </c>
      <c r="P47" s="335"/>
      <c r="Q47" s="335"/>
      <c r="R47" s="267" t="s">
        <v>39</v>
      </c>
      <c r="S47" s="338"/>
      <c r="T47" s="270"/>
      <c r="U47" s="271"/>
      <c r="V47" s="316" t="s">
        <v>45</v>
      </c>
      <c r="W47" s="271"/>
      <c r="X47" s="117" t="s">
        <v>135</v>
      </c>
      <c r="Y47" s="134" t="s">
        <v>91</v>
      </c>
      <c r="Z47" s="134" t="s">
        <v>203</v>
      </c>
      <c r="AA47" s="116" t="s">
        <v>91</v>
      </c>
      <c r="AB47" s="184">
        <v>102</v>
      </c>
    </row>
    <row r="48" spans="1:28" ht="104.25" customHeight="1" x14ac:dyDescent="0.25">
      <c r="A48" s="151" t="s">
        <v>125</v>
      </c>
      <c r="B48" s="150" t="s">
        <v>196</v>
      </c>
      <c r="C48" s="135" t="s">
        <v>254</v>
      </c>
      <c r="D48" s="256" t="s">
        <v>305</v>
      </c>
      <c r="E48" s="118">
        <v>43435</v>
      </c>
      <c r="F48" s="326"/>
      <c r="G48" s="326"/>
      <c r="H48" s="116" t="s">
        <v>42</v>
      </c>
      <c r="I48" s="326"/>
      <c r="J48" s="271" t="s">
        <v>429</v>
      </c>
      <c r="K48" s="271"/>
      <c r="L48" s="271"/>
      <c r="M48" s="116" t="s">
        <v>40</v>
      </c>
      <c r="N48" s="271"/>
      <c r="O48" s="335" t="s">
        <v>452</v>
      </c>
      <c r="P48" s="335"/>
      <c r="Q48" s="335"/>
      <c r="R48" s="267" t="s">
        <v>39</v>
      </c>
      <c r="S48" s="338"/>
      <c r="T48" s="270"/>
      <c r="U48" s="312"/>
      <c r="V48" s="316" t="s">
        <v>45</v>
      </c>
      <c r="W48" s="313"/>
      <c r="X48" s="117" t="s">
        <v>135</v>
      </c>
      <c r="Y48" s="134" t="s">
        <v>91</v>
      </c>
      <c r="Z48" s="134" t="s">
        <v>203</v>
      </c>
      <c r="AA48" s="116" t="s">
        <v>91</v>
      </c>
      <c r="AB48" s="184">
        <v>103</v>
      </c>
    </row>
    <row r="49" spans="1:28" ht="104.25" customHeight="1" x14ac:dyDescent="0.25">
      <c r="A49" s="151" t="s">
        <v>126</v>
      </c>
      <c r="B49" s="150" t="s">
        <v>196</v>
      </c>
      <c r="C49" s="135" t="s">
        <v>177</v>
      </c>
      <c r="D49" s="256" t="s">
        <v>306</v>
      </c>
      <c r="E49" s="118">
        <v>43405</v>
      </c>
      <c r="F49" s="326"/>
      <c r="G49" s="326"/>
      <c r="H49" s="116" t="s">
        <v>42</v>
      </c>
      <c r="I49" s="326"/>
      <c r="J49" s="271" t="s">
        <v>429</v>
      </c>
      <c r="K49" s="271"/>
      <c r="L49" s="271"/>
      <c r="M49" s="116" t="s">
        <v>40</v>
      </c>
      <c r="N49" s="271"/>
      <c r="O49" s="336" t="s">
        <v>452</v>
      </c>
      <c r="P49" s="335"/>
      <c r="Q49" s="335"/>
      <c r="R49" s="267" t="s">
        <v>39</v>
      </c>
      <c r="S49" s="338"/>
      <c r="T49" s="271"/>
      <c r="U49" s="271"/>
      <c r="V49" s="316" t="s">
        <v>45</v>
      </c>
      <c r="W49" s="271"/>
      <c r="X49" s="117" t="s">
        <v>135</v>
      </c>
      <c r="Y49" s="134" t="s">
        <v>91</v>
      </c>
      <c r="Z49" s="134" t="s">
        <v>203</v>
      </c>
      <c r="AA49" s="116" t="s">
        <v>91</v>
      </c>
      <c r="AB49" s="184">
        <v>104</v>
      </c>
    </row>
    <row r="50" spans="1:28" ht="104.25" customHeight="1" x14ac:dyDescent="0.25">
      <c r="A50" s="151" t="s">
        <v>127</v>
      </c>
      <c r="B50" s="150" t="s">
        <v>196</v>
      </c>
      <c r="C50" s="135" t="s">
        <v>253</v>
      </c>
      <c r="D50" s="256" t="s">
        <v>307</v>
      </c>
      <c r="E50" s="118">
        <v>43252</v>
      </c>
      <c r="F50" s="326" t="s">
        <v>379</v>
      </c>
      <c r="G50" s="326"/>
      <c r="H50" s="116" t="s">
        <v>39</v>
      </c>
      <c r="I50" s="326"/>
      <c r="J50" s="334" t="s">
        <v>424</v>
      </c>
      <c r="K50" s="271"/>
      <c r="L50" s="271"/>
      <c r="M50" s="116" t="s">
        <v>39</v>
      </c>
      <c r="N50" s="271"/>
      <c r="O50" s="340" t="s">
        <v>494</v>
      </c>
      <c r="P50" s="335"/>
      <c r="Q50" s="335"/>
      <c r="R50" s="267" t="s">
        <v>39</v>
      </c>
      <c r="S50" s="338"/>
      <c r="T50" s="312"/>
      <c r="U50" s="271"/>
      <c r="V50" s="316" t="s">
        <v>45</v>
      </c>
      <c r="W50" s="312"/>
      <c r="X50" s="117" t="s">
        <v>135</v>
      </c>
      <c r="Y50" s="134" t="s">
        <v>91</v>
      </c>
      <c r="Z50" s="134" t="s">
        <v>203</v>
      </c>
      <c r="AA50" s="116" t="s">
        <v>91</v>
      </c>
      <c r="AB50" s="184">
        <v>105</v>
      </c>
    </row>
    <row r="51" spans="1:28" ht="104.25" customHeight="1" x14ac:dyDescent="0.25">
      <c r="A51" s="151" t="s">
        <v>128</v>
      </c>
      <c r="B51" s="150" t="s">
        <v>196</v>
      </c>
      <c r="C51" s="135" t="s">
        <v>255</v>
      </c>
      <c r="D51" s="256" t="s">
        <v>308</v>
      </c>
      <c r="E51" s="118">
        <v>43344</v>
      </c>
      <c r="F51" s="326" t="s">
        <v>381</v>
      </c>
      <c r="G51" s="326"/>
      <c r="H51" s="116" t="s">
        <v>40</v>
      </c>
      <c r="I51" s="326"/>
      <c r="J51" s="271" t="s">
        <v>430</v>
      </c>
      <c r="K51" s="271"/>
      <c r="L51" s="271"/>
      <c r="M51" s="116" t="s">
        <v>40</v>
      </c>
      <c r="N51" s="271"/>
      <c r="O51" s="335" t="s">
        <v>501</v>
      </c>
      <c r="P51" s="335"/>
      <c r="Q51" s="335"/>
      <c r="R51" s="267" t="s">
        <v>39</v>
      </c>
      <c r="S51" s="338"/>
      <c r="T51" s="312"/>
      <c r="U51" s="312"/>
      <c r="V51" s="316" t="s">
        <v>45</v>
      </c>
      <c r="W51" s="313"/>
      <c r="X51" s="117" t="s">
        <v>135</v>
      </c>
      <c r="Y51" s="134" t="s">
        <v>91</v>
      </c>
      <c r="Z51" s="134" t="s">
        <v>203</v>
      </c>
      <c r="AA51" s="116" t="s">
        <v>91</v>
      </c>
      <c r="AB51" s="184">
        <v>106</v>
      </c>
    </row>
    <row r="52" spans="1:28" ht="141.75" customHeight="1" x14ac:dyDescent="0.25">
      <c r="A52" s="151" t="s">
        <v>129</v>
      </c>
      <c r="B52" s="150" t="s">
        <v>191</v>
      </c>
      <c r="C52" s="135" t="s">
        <v>255</v>
      </c>
      <c r="D52" s="256" t="s">
        <v>340</v>
      </c>
      <c r="E52" s="118">
        <v>43344</v>
      </c>
      <c r="F52" s="326" t="s">
        <v>359</v>
      </c>
      <c r="G52" s="326"/>
      <c r="H52" s="116" t="s">
        <v>40</v>
      </c>
      <c r="I52" s="326"/>
      <c r="J52" s="271" t="s">
        <v>442</v>
      </c>
      <c r="K52" s="271"/>
      <c r="L52" s="271"/>
      <c r="M52" s="116" t="s">
        <v>39</v>
      </c>
      <c r="N52" s="271"/>
      <c r="O52" s="335" t="s">
        <v>456</v>
      </c>
      <c r="P52" s="335"/>
      <c r="Q52" s="335"/>
      <c r="R52" s="267" t="s">
        <v>39</v>
      </c>
      <c r="S52" s="336"/>
      <c r="T52" s="312"/>
      <c r="U52" s="312"/>
      <c r="V52" s="316" t="s">
        <v>45</v>
      </c>
      <c r="W52" s="313"/>
      <c r="X52" s="117" t="s">
        <v>135</v>
      </c>
      <c r="Y52" s="134" t="s">
        <v>91</v>
      </c>
      <c r="Z52" s="134" t="s">
        <v>203</v>
      </c>
      <c r="AA52" s="116" t="s">
        <v>90</v>
      </c>
      <c r="AB52" s="184">
        <v>107</v>
      </c>
    </row>
    <row r="53" spans="1:28" ht="118.5" customHeight="1" x14ac:dyDescent="0.25">
      <c r="A53" s="151" t="s">
        <v>130</v>
      </c>
      <c r="B53" s="150" t="s">
        <v>397</v>
      </c>
      <c r="C53" s="135" t="s">
        <v>256</v>
      </c>
      <c r="D53" s="256" t="s">
        <v>299</v>
      </c>
      <c r="E53" s="118">
        <v>43525</v>
      </c>
      <c r="F53" s="326" t="s">
        <v>370</v>
      </c>
      <c r="G53" s="326"/>
      <c r="H53" s="116" t="s">
        <v>40</v>
      </c>
      <c r="I53" s="326"/>
      <c r="J53" s="271" t="s">
        <v>380</v>
      </c>
      <c r="K53" s="271"/>
      <c r="L53" s="271"/>
      <c r="M53" s="116" t="s">
        <v>40</v>
      </c>
      <c r="N53" s="271"/>
      <c r="O53" s="335" t="s">
        <v>380</v>
      </c>
      <c r="P53" s="335"/>
      <c r="Q53" s="335"/>
      <c r="R53" s="267" t="s">
        <v>40</v>
      </c>
      <c r="S53" s="336"/>
      <c r="T53" s="312"/>
      <c r="U53" s="312"/>
      <c r="V53" s="316" t="s">
        <v>45</v>
      </c>
      <c r="W53" s="313"/>
      <c r="X53" s="117" t="s">
        <v>135</v>
      </c>
      <c r="Y53" s="134" t="s">
        <v>5</v>
      </c>
      <c r="Z53" s="134" t="s">
        <v>204</v>
      </c>
      <c r="AA53" s="116" t="s">
        <v>290</v>
      </c>
      <c r="AB53" s="184">
        <v>108</v>
      </c>
    </row>
    <row r="54" spans="1:28" ht="300" customHeight="1" x14ac:dyDescent="0.25">
      <c r="A54" s="151" t="s">
        <v>131</v>
      </c>
      <c r="B54" s="150" t="s">
        <v>205</v>
      </c>
      <c r="C54" s="135" t="s">
        <v>257</v>
      </c>
      <c r="D54" s="256" t="s">
        <v>324</v>
      </c>
      <c r="E54" s="118">
        <v>43525</v>
      </c>
      <c r="F54" s="326" t="s">
        <v>363</v>
      </c>
      <c r="G54" s="326">
        <v>12</v>
      </c>
      <c r="H54" s="116" t="s">
        <v>40</v>
      </c>
      <c r="I54" s="326" t="s">
        <v>375</v>
      </c>
      <c r="J54" s="271" t="s">
        <v>432</v>
      </c>
      <c r="K54" s="271" t="s">
        <v>433</v>
      </c>
      <c r="L54" s="271"/>
      <c r="M54" s="116" t="s">
        <v>39</v>
      </c>
      <c r="N54" s="271" t="s">
        <v>431</v>
      </c>
      <c r="O54" s="328" t="s">
        <v>486</v>
      </c>
      <c r="P54" s="335" t="s">
        <v>487</v>
      </c>
      <c r="Q54" s="335"/>
      <c r="R54" s="267" t="s">
        <v>39</v>
      </c>
      <c r="S54" s="336"/>
      <c r="T54" s="312"/>
      <c r="U54" s="318"/>
      <c r="V54" s="316" t="s">
        <v>45</v>
      </c>
      <c r="W54" s="318"/>
      <c r="X54" s="117" t="s">
        <v>135</v>
      </c>
      <c r="Y54" s="134" t="s">
        <v>5</v>
      </c>
      <c r="Z54" s="134" t="s">
        <v>204</v>
      </c>
      <c r="AA54" s="116" t="s">
        <v>275</v>
      </c>
      <c r="AB54" s="184">
        <v>109</v>
      </c>
    </row>
    <row r="55" spans="1:28" ht="104.25" customHeight="1" x14ac:dyDescent="0.25">
      <c r="A55" s="151" t="s">
        <v>132</v>
      </c>
      <c r="B55" s="150" t="s">
        <v>176</v>
      </c>
      <c r="C55" s="135" t="s">
        <v>258</v>
      </c>
      <c r="D55" s="256" t="s">
        <v>328</v>
      </c>
      <c r="E55" s="118">
        <v>43252</v>
      </c>
      <c r="F55" s="326" t="s">
        <v>344</v>
      </c>
      <c r="G55" s="326"/>
      <c r="H55" s="116" t="s">
        <v>39</v>
      </c>
      <c r="I55" s="326"/>
      <c r="J55" s="334" t="s">
        <v>424</v>
      </c>
      <c r="K55" s="271"/>
      <c r="L55" s="271"/>
      <c r="M55" s="116" t="s">
        <v>39</v>
      </c>
      <c r="N55" s="271"/>
      <c r="O55" s="335" t="s">
        <v>470</v>
      </c>
      <c r="P55" s="335"/>
      <c r="Q55" s="335"/>
      <c r="R55" s="267" t="s">
        <v>39</v>
      </c>
      <c r="S55" s="336"/>
      <c r="T55" s="312"/>
      <c r="U55" s="312"/>
      <c r="V55" s="316" t="s">
        <v>45</v>
      </c>
      <c r="W55" s="313"/>
      <c r="X55" s="117" t="s">
        <v>135</v>
      </c>
      <c r="Y55" s="134" t="s">
        <v>5</v>
      </c>
      <c r="Z55" s="134" t="s">
        <v>204</v>
      </c>
      <c r="AA55" s="116" t="s">
        <v>274</v>
      </c>
      <c r="AB55" s="184">
        <v>110</v>
      </c>
    </row>
    <row r="56" spans="1:28" ht="104.25" customHeight="1" x14ac:dyDescent="0.25">
      <c r="A56" s="151" t="s">
        <v>190</v>
      </c>
      <c r="B56" s="150" t="s">
        <v>176</v>
      </c>
      <c r="C56" s="135" t="s">
        <v>258</v>
      </c>
      <c r="D56" s="256" t="s">
        <v>329</v>
      </c>
      <c r="E56" s="118">
        <v>43405</v>
      </c>
      <c r="F56" s="326"/>
      <c r="G56" s="326"/>
      <c r="H56" s="116" t="s">
        <v>42</v>
      </c>
      <c r="I56" s="326" t="s">
        <v>345</v>
      </c>
      <c r="J56" s="271" t="s">
        <v>418</v>
      </c>
      <c r="K56" s="271"/>
      <c r="L56" s="271"/>
      <c r="M56" s="116" t="s">
        <v>40</v>
      </c>
      <c r="N56" s="271"/>
      <c r="O56" s="335" t="s">
        <v>496</v>
      </c>
      <c r="P56" s="335"/>
      <c r="Q56" s="335"/>
      <c r="R56" s="267" t="s">
        <v>39</v>
      </c>
      <c r="S56" s="336"/>
      <c r="T56" s="312"/>
      <c r="U56" s="312"/>
      <c r="V56" s="316" t="s">
        <v>45</v>
      </c>
      <c r="W56" s="313"/>
      <c r="X56" s="117" t="s">
        <v>135</v>
      </c>
      <c r="Y56" s="134" t="s">
        <v>5</v>
      </c>
      <c r="Z56" s="134" t="s">
        <v>204</v>
      </c>
      <c r="AA56" s="116" t="s">
        <v>274</v>
      </c>
      <c r="AB56" s="184">
        <v>111</v>
      </c>
    </row>
    <row r="57" spans="1:28" ht="104.25" customHeight="1" x14ac:dyDescent="0.25">
      <c r="A57" s="151" t="s">
        <v>216</v>
      </c>
      <c r="B57" s="150" t="s">
        <v>176</v>
      </c>
      <c r="C57" s="135" t="s">
        <v>259</v>
      </c>
      <c r="D57" s="256" t="s">
        <v>330</v>
      </c>
      <c r="E57" s="118">
        <v>43525</v>
      </c>
      <c r="F57" s="326" t="s">
        <v>346</v>
      </c>
      <c r="G57" s="326"/>
      <c r="H57" s="116" t="s">
        <v>40</v>
      </c>
      <c r="I57" s="326"/>
      <c r="J57" s="271" t="s">
        <v>434</v>
      </c>
      <c r="K57" s="271"/>
      <c r="L57" s="271"/>
      <c r="M57" s="116" t="s">
        <v>39</v>
      </c>
      <c r="N57" s="271"/>
      <c r="O57" s="335" t="s">
        <v>502</v>
      </c>
      <c r="P57" s="335"/>
      <c r="Q57" s="335"/>
      <c r="R57" s="267" t="s">
        <v>39</v>
      </c>
      <c r="S57" s="336"/>
      <c r="T57" s="312"/>
      <c r="U57" s="312"/>
      <c r="V57" s="316" t="s">
        <v>45</v>
      </c>
      <c r="W57" s="313"/>
      <c r="X57" s="117" t="s">
        <v>135</v>
      </c>
      <c r="Y57" s="134" t="s">
        <v>5</v>
      </c>
      <c r="Z57" s="134" t="s">
        <v>204</v>
      </c>
      <c r="AA57" s="116" t="s">
        <v>274</v>
      </c>
      <c r="AB57" s="184">
        <v>112</v>
      </c>
    </row>
    <row r="58" spans="1:28" ht="131.25" customHeight="1" x14ac:dyDescent="0.25">
      <c r="A58" s="151" t="s">
        <v>217</v>
      </c>
      <c r="B58" s="150" t="s">
        <v>176</v>
      </c>
      <c r="C58" s="135" t="s">
        <v>259</v>
      </c>
      <c r="D58" s="256" t="s">
        <v>331</v>
      </c>
      <c r="E58" s="118">
        <v>43525</v>
      </c>
      <c r="F58" s="326"/>
      <c r="G58" s="326"/>
      <c r="H58" s="116" t="s">
        <v>42</v>
      </c>
      <c r="I58" s="326" t="s">
        <v>347</v>
      </c>
      <c r="J58" s="271" t="s">
        <v>428</v>
      </c>
      <c r="K58" s="271">
        <v>1</v>
      </c>
      <c r="L58" s="271">
        <v>4</v>
      </c>
      <c r="M58" s="116" t="s">
        <v>40</v>
      </c>
      <c r="N58" s="271"/>
      <c r="O58" s="335" t="s">
        <v>503</v>
      </c>
      <c r="P58" s="335"/>
      <c r="Q58" s="335"/>
      <c r="R58" s="267" t="s">
        <v>39</v>
      </c>
      <c r="S58" s="336"/>
      <c r="T58" s="312"/>
      <c r="U58" s="312"/>
      <c r="V58" s="316" t="s">
        <v>45</v>
      </c>
      <c r="W58" s="313"/>
      <c r="X58" s="117" t="s">
        <v>135</v>
      </c>
      <c r="Y58" s="134" t="s">
        <v>5</v>
      </c>
      <c r="Z58" s="134" t="s">
        <v>204</v>
      </c>
      <c r="AA58" s="116" t="s">
        <v>274</v>
      </c>
      <c r="AB58" s="184">
        <v>113</v>
      </c>
    </row>
    <row r="59" spans="1:28" ht="104.25" customHeight="1" x14ac:dyDescent="0.25">
      <c r="A59" s="151" t="s">
        <v>218</v>
      </c>
      <c r="B59" s="150" t="s">
        <v>176</v>
      </c>
      <c r="C59" s="135" t="s">
        <v>259</v>
      </c>
      <c r="D59" s="256" t="s">
        <v>332</v>
      </c>
      <c r="E59" s="118">
        <v>43525</v>
      </c>
      <c r="F59" s="326" t="s">
        <v>348</v>
      </c>
      <c r="G59" s="326"/>
      <c r="H59" s="116" t="s">
        <v>40</v>
      </c>
      <c r="I59" s="326"/>
      <c r="J59" s="271" t="s">
        <v>419</v>
      </c>
      <c r="K59" s="271"/>
      <c r="L59" s="271"/>
      <c r="M59" s="116" t="s">
        <v>40</v>
      </c>
      <c r="N59" s="271"/>
      <c r="O59" s="335" t="s">
        <v>467</v>
      </c>
      <c r="P59" s="335"/>
      <c r="Q59" s="335"/>
      <c r="R59" s="267" t="s">
        <v>40</v>
      </c>
      <c r="S59" s="336"/>
      <c r="T59" s="312"/>
      <c r="U59" s="312"/>
      <c r="V59" s="316" t="s">
        <v>45</v>
      </c>
      <c r="W59" s="313"/>
      <c r="X59" s="117" t="s">
        <v>135</v>
      </c>
      <c r="Y59" s="134" t="s">
        <v>5</v>
      </c>
      <c r="Z59" s="134" t="s">
        <v>204</v>
      </c>
      <c r="AA59" s="116" t="s">
        <v>274</v>
      </c>
      <c r="AB59" s="184">
        <v>114</v>
      </c>
    </row>
    <row r="60" spans="1:28" ht="97.5" customHeight="1" x14ac:dyDescent="0.25">
      <c r="A60" s="151" t="s">
        <v>219</v>
      </c>
      <c r="B60" s="150" t="s">
        <v>175</v>
      </c>
      <c r="C60" s="135" t="s">
        <v>260</v>
      </c>
      <c r="D60" s="256" t="s">
        <v>309</v>
      </c>
      <c r="E60" s="118">
        <v>43435</v>
      </c>
      <c r="F60" s="326"/>
      <c r="G60" s="326"/>
      <c r="H60" s="116" t="s">
        <v>42</v>
      </c>
      <c r="I60" s="326" t="s">
        <v>366</v>
      </c>
      <c r="J60" s="271" t="s">
        <v>408</v>
      </c>
      <c r="K60" s="271"/>
      <c r="L60" s="271"/>
      <c r="M60" s="116" t="s">
        <v>40</v>
      </c>
      <c r="N60" s="271"/>
      <c r="O60" s="335" t="s">
        <v>461</v>
      </c>
      <c r="P60" s="335"/>
      <c r="Q60" s="335"/>
      <c r="R60" s="267" t="s">
        <v>39</v>
      </c>
      <c r="S60" s="336"/>
      <c r="T60" s="312"/>
      <c r="U60" s="312"/>
      <c r="V60" s="316" t="s">
        <v>45</v>
      </c>
      <c r="W60" s="313"/>
      <c r="X60" s="117" t="s">
        <v>135</v>
      </c>
      <c r="Y60" s="134" t="s">
        <v>200</v>
      </c>
      <c r="Z60" s="134" t="s">
        <v>203</v>
      </c>
      <c r="AA60" s="116" t="s">
        <v>291</v>
      </c>
      <c r="AB60" s="184">
        <v>115</v>
      </c>
    </row>
    <row r="61" spans="1:28" ht="92.25" customHeight="1" x14ac:dyDescent="0.25">
      <c r="A61" s="151" t="s">
        <v>220</v>
      </c>
      <c r="B61" s="150" t="s">
        <v>175</v>
      </c>
      <c r="C61" s="135" t="s">
        <v>261</v>
      </c>
      <c r="D61" s="256" t="s">
        <v>262</v>
      </c>
      <c r="E61" s="118">
        <v>43525</v>
      </c>
      <c r="F61" s="327">
        <v>1</v>
      </c>
      <c r="G61" s="326"/>
      <c r="H61" s="116" t="s">
        <v>40</v>
      </c>
      <c r="I61" s="326" t="s">
        <v>367</v>
      </c>
      <c r="J61" s="334">
        <v>1</v>
      </c>
      <c r="K61" s="334">
        <v>1</v>
      </c>
      <c r="L61" s="334">
        <v>1</v>
      </c>
      <c r="M61" s="116" t="s">
        <v>40</v>
      </c>
      <c r="N61" s="271"/>
      <c r="O61" s="335" t="s">
        <v>504</v>
      </c>
      <c r="P61" s="337">
        <v>1</v>
      </c>
      <c r="Q61" s="337">
        <v>1</v>
      </c>
      <c r="R61" s="267" t="s">
        <v>40</v>
      </c>
      <c r="S61" s="336"/>
      <c r="T61" s="312"/>
      <c r="U61" s="312"/>
      <c r="V61" s="316" t="s">
        <v>45</v>
      </c>
      <c r="W61" s="313"/>
      <c r="X61" s="117" t="s">
        <v>135</v>
      </c>
      <c r="Y61" s="134" t="s">
        <v>200</v>
      </c>
      <c r="Z61" s="134" t="s">
        <v>203</v>
      </c>
      <c r="AA61" s="116" t="s">
        <v>291</v>
      </c>
      <c r="AB61" s="184">
        <v>116</v>
      </c>
    </row>
    <row r="62" spans="1:28" ht="104.25" customHeight="1" x14ac:dyDescent="0.25">
      <c r="A62" s="151" t="s">
        <v>221</v>
      </c>
      <c r="B62" s="150" t="s">
        <v>175</v>
      </c>
      <c r="C62" s="135" t="s">
        <v>261</v>
      </c>
      <c r="D62" s="256" t="s">
        <v>310</v>
      </c>
      <c r="E62" s="118">
        <v>43435</v>
      </c>
      <c r="F62" s="326" t="s">
        <v>364</v>
      </c>
      <c r="G62" s="326"/>
      <c r="H62" s="116" t="s">
        <v>40</v>
      </c>
      <c r="I62" s="324"/>
      <c r="J62" s="271" t="s">
        <v>410</v>
      </c>
      <c r="K62" s="271"/>
      <c r="L62" s="271"/>
      <c r="M62" s="116" t="s">
        <v>40</v>
      </c>
      <c r="N62" s="271"/>
      <c r="O62" s="335" t="s">
        <v>462</v>
      </c>
      <c r="P62" s="335"/>
      <c r="Q62" s="335"/>
      <c r="R62" s="267" t="s">
        <v>39</v>
      </c>
      <c r="S62" s="336"/>
      <c r="T62" s="312"/>
      <c r="U62" s="312"/>
      <c r="V62" s="316" t="s">
        <v>45</v>
      </c>
      <c r="W62" s="313"/>
      <c r="X62" s="117" t="s">
        <v>135</v>
      </c>
      <c r="Y62" s="134" t="s">
        <v>200</v>
      </c>
      <c r="Z62" s="134" t="s">
        <v>203</v>
      </c>
      <c r="AA62" s="116" t="s">
        <v>291</v>
      </c>
      <c r="AB62" s="184">
        <v>117</v>
      </c>
    </row>
    <row r="63" spans="1:28" ht="104.25" customHeight="1" x14ac:dyDescent="0.25">
      <c r="A63" s="151" t="s">
        <v>222</v>
      </c>
      <c r="B63" s="150" t="s">
        <v>175</v>
      </c>
      <c r="C63" s="135" t="s">
        <v>261</v>
      </c>
      <c r="D63" s="256" t="s">
        <v>311</v>
      </c>
      <c r="E63" s="118">
        <v>43344</v>
      </c>
      <c r="F63" s="326" t="s">
        <v>365</v>
      </c>
      <c r="G63" s="326"/>
      <c r="H63" s="116" t="s">
        <v>40</v>
      </c>
      <c r="I63" s="324"/>
      <c r="J63" s="271" t="s">
        <v>409</v>
      </c>
      <c r="K63" s="271"/>
      <c r="L63" s="271"/>
      <c r="M63" s="116" t="s">
        <v>39</v>
      </c>
      <c r="N63" s="271"/>
      <c r="O63" s="335" t="s">
        <v>463</v>
      </c>
      <c r="P63" s="335"/>
      <c r="Q63" s="335"/>
      <c r="R63" s="267" t="s">
        <v>39</v>
      </c>
      <c r="S63" s="336"/>
      <c r="T63" s="312"/>
      <c r="U63" s="312"/>
      <c r="V63" s="316" t="s">
        <v>45</v>
      </c>
      <c r="W63" s="313"/>
      <c r="X63" s="117" t="s">
        <v>135</v>
      </c>
      <c r="Y63" s="134" t="s">
        <v>200</v>
      </c>
      <c r="Z63" s="134" t="s">
        <v>203</v>
      </c>
      <c r="AA63" s="116" t="s">
        <v>291</v>
      </c>
      <c r="AB63" s="184">
        <v>118</v>
      </c>
    </row>
    <row r="64" spans="1:28" ht="63" x14ac:dyDescent="0.25">
      <c r="A64" s="151" t="s">
        <v>223</v>
      </c>
      <c r="B64" s="150" t="s">
        <v>191</v>
      </c>
      <c r="C64" s="135" t="s">
        <v>263</v>
      </c>
      <c r="D64" s="256" t="s">
        <v>341</v>
      </c>
      <c r="E64" s="118">
        <v>43221</v>
      </c>
      <c r="F64" s="326" t="s">
        <v>360</v>
      </c>
      <c r="G64" s="326"/>
      <c r="H64" s="116" t="s">
        <v>39</v>
      </c>
      <c r="I64" s="326"/>
      <c r="J64" s="334" t="s">
        <v>424</v>
      </c>
      <c r="K64" s="271"/>
      <c r="L64" s="271"/>
      <c r="M64" s="116" t="s">
        <v>39</v>
      </c>
      <c r="N64" s="271"/>
      <c r="O64" s="339" t="s">
        <v>494</v>
      </c>
      <c r="P64" s="335"/>
      <c r="Q64" s="335"/>
      <c r="R64" s="267" t="s">
        <v>39</v>
      </c>
      <c r="S64" s="336"/>
      <c r="T64" s="312"/>
      <c r="U64" s="312"/>
      <c r="V64" s="316" t="s">
        <v>45</v>
      </c>
      <c r="W64" s="313"/>
      <c r="X64" s="117" t="s">
        <v>135</v>
      </c>
      <c r="Y64" s="134" t="s">
        <v>199</v>
      </c>
      <c r="Z64" s="134" t="s">
        <v>204</v>
      </c>
      <c r="AA64" s="116" t="s">
        <v>276</v>
      </c>
      <c r="AB64" s="184">
        <v>119</v>
      </c>
    </row>
    <row r="65" spans="1:28" ht="104.25" customHeight="1" x14ac:dyDescent="0.25">
      <c r="A65" s="151" t="s">
        <v>224</v>
      </c>
      <c r="B65" s="150" t="s">
        <v>193</v>
      </c>
      <c r="C65" s="135" t="s">
        <v>264</v>
      </c>
      <c r="D65" s="256" t="s">
        <v>333</v>
      </c>
      <c r="E65" s="118">
        <v>43221</v>
      </c>
      <c r="F65" s="326" t="s">
        <v>350</v>
      </c>
      <c r="G65" s="326"/>
      <c r="H65" s="116" t="s">
        <v>39</v>
      </c>
      <c r="I65" s="326"/>
      <c r="J65" s="334" t="s">
        <v>424</v>
      </c>
      <c r="K65" s="271"/>
      <c r="L65" s="271"/>
      <c r="M65" s="116" t="s">
        <v>39</v>
      </c>
      <c r="N65" s="271"/>
      <c r="O65" s="339" t="s">
        <v>494</v>
      </c>
      <c r="P65" s="335"/>
      <c r="Q65" s="335"/>
      <c r="R65" s="267" t="s">
        <v>39</v>
      </c>
      <c r="S65" s="336"/>
      <c r="T65" s="312"/>
      <c r="U65" s="312"/>
      <c r="V65" s="316" t="s">
        <v>45</v>
      </c>
      <c r="W65" s="313"/>
      <c r="X65" s="117" t="s">
        <v>135</v>
      </c>
      <c r="Y65" s="134" t="s">
        <v>199</v>
      </c>
      <c r="Z65" s="134" t="s">
        <v>272</v>
      </c>
      <c r="AA65" s="116" t="s">
        <v>287</v>
      </c>
      <c r="AB65" s="184">
        <v>120</v>
      </c>
    </row>
    <row r="66" spans="1:28" ht="104.25" customHeight="1" x14ac:dyDescent="0.25">
      <c r="A66" s="151" t="s">
        <v>225</v>
      </c>
      <c r="B66" s="150" t="s">
        <v>193</v>
      </c>
      <c r="C66" s="135" t="s">
        <v>264</v>
      </c>
      <c r="D66" s="256" t="s">
        <v>265</v>
      </c>
      <c r="E66" s="118">
        <v>43525</v>
      </c>
      <c r="F66" s="326"/>
      <c r="G66" s="326"/>
      <c r="H66" s="116" t="s">
        <v>42</v>
      </c>
      <c r="I66" s="326"/>
      <c r="J66" s="271" t="s">
        <v>395</v>
      </c>
      <c r="K66" s="271" t="s">
        <v>395</v>
      </c>
      <c r="L66" s="271" t="s">
        <v>396</v>
      </c>
      <c r="M66" s="116" t="s">
        <v>40</v>
      </c>
      <c r="N66" s="271"/>
      <c r="O66" s="328" t="s">
        <v>466</v>
      </c>
      <c r="P66" s="328" t="s">
        <v>464</v>
      </c>
      <c r="Q66" s="328" t="s">
        <v>465</v>
      </c>
      <c r="R66" s="267" t="s">
        <v>39</v>
      </c>
      <c r="S66" s="336"/>
      <c r="T66" s="312"/>
      <c r="U66" s="312"/>
      <c r="V66" s="316" t="s">
        <v>45</v>
      </c>
      <c r="W66" s="313"/>
      <c r="X66" s="117" t="s">
        <v>135</v>
      </c>
      <c r="Y66" s="134" t="s">
        <v>199</v>
      </c>
      <c r="Z66" s="134" t="s">
        <v>272</v>
      </c>
      <c r="AA66" s="116" t="s">
        <v>287</v>
      </c>
      <c r="AB66" s="184">
        <v>121</v>
      </c>
    </row>
    <row r="67" spans="1:28" ht="104.25" customHeight="1" x14ac:dyDescent="0.25">
      <c r="A67" s="151" t="s">
        <v>226</v>
      </c>
      <c r="B67" s="150" t="s">
        <v>193</v>
      </c>
      <c r="C67" s="135" t="s">
        <v>266</v>
      </c>
      <c r="D67" s="256" t="s">
        <v>267</v>
      </c>
      <c r="E67" s="118">
        <v>43221</v>
      </c>
      <c r="F67" s="326" t="s">
        <v>373</v>
      </c>
      <c r="G67" s="326"/>
      <c r="H67" s="116" t="s">
        <v>39</v>
      </c>
      <c r="I67" s="326"/>
      <c r="J67" s="334" t="s">
        <v>424</v>
      </c>
      <c r="K67" s="271"/>
      <c r="L67" s="271"/>
      <c r="M67" s="116" t="s">
        <v>39</v>
      </c>
      <c r="N67" s="271"/>
      <c r="O67" s="339" t="s">
        <v>494</v>
      </c>
      <c r="P67" s="335"/>
      <c r="Q67" s="335"/>
      <c r="R67" s="267" t="s">
        <v>39</v>
      </c>
      <c r="S67" s="336"/>
      <c r="T67" s="312"/>
      <c r="U67" s="312"/>
      <c r="V67" s="316" t="s">
        <v>45</v>
      </c>
      <c r="W67" s="313"/>
      <c r="X67" s="117" t="s">
        <v>135</v>
      </c>
      <c r="Y67" s="134" t="s">
        <v>199</v>
      </c>
      <c r="Z67" s="134" t="s">
        <v>272</v>
      </c>
      <c r="AA67" s="116" t="s">
        <v>287</v>
      </c>
      <c r="AB67" s="184">
        <v>122</v>
      </c>
    </row>
    <row r="68" spans="1:28" ht="104.25" customHeight="1" x14ac:dyDescent="0.25">
      <c r="A68" s="151" t="s">
        <v>227</v>
      </c>
      <c r="B68" s="150" t="s">
        <v>193</v>
      </c>
      <c r="C68" s="135" t="s">
        <v>266</v>
      </c>
      <c r="D68" s="256" t="s">
        <v>268</v>
      </c>
      <c r="E68" s="118" t="s">
        <v>506</v>
      </c>
      <c r="F68" s="326"/>
      <c r="G68" s="326"/>
      <c r="H68" s="331" t="s">
        <v>42</v>
      </c>
      <c r="I68" s="326" t="s">
        <v>349</v>
      </c>
      <c r="J68" s="271"/>
      <c r="K68" s="271"/>
      <c r="L68" s="271"/>
      <c r="M68" s="331" t="s">
        <v>42</v>
      </c>
      <c r="N68" s="271" t="s">
        <v>349</v>
      </c>
      <c r="O68" s="335" t="s">
        <v>505</v>
      </c>
      <c r="P68" s="335"/>
      <c r="Q68" s="335"/>
      <c r="R68" s="332" t="s">
        <v>40</v>
      </c>
      <c r="S68" s="328" t="s">
        <v>455</v>
      </c>
      <c r="T68" s="312"/>
      <c r="U68" s="312"/>
      <c r="V68" s="316" t="s">
        <v>45</v>
      </c>
      <c r="W68" s="313"/>
      <c r="X68" s="117" t="s">
        <v>135</v>
      </c>
      <c r="Y68" s="134" t="s">
        <v>199</v>
      </c>
      <c r="Z68" s="134" t="s">
        <v>272</v>
      </c>
      <c r="AA68" s="116" t="s">
        <v>287</v>
      </c>
      <c r="AB68" s="184">
        <v>123</v>
      </c>
    </row>
    <row r="69" spans="1:28" ht="104.25" customHeight="1" x14ac:dyDescent="0.25">
      <c r="A69" s="151" t="s">
        <v>228</v>
      </c>
      <c r="B69" s="150" t="s">
        <v>191</v>
      </c>
      <c r="C69" s="135" t="s">
        <v>269</v>
      </c>
      <c r="D69" s="256" t="s">
        <v>342</v>
      </c>
      <c r="E69" s="118">
        <v>43525</v>
      </c>
      <c r="F69" s="326" t="s">
        <v>361</v>
      </c>
      <c r="G69" s="326"/>
      <c r="H69" s="331" t="s">
        <v>40</v>
      </c>
      <c r="I69" s="326"/>
      <c r="J69" s="271" t="s">
        <v>422</v>
      </c>
      <c r="K69" s="271"/>
      <c r="L69" s="271"/>
      <c r="M69" s="331" t="s">
        <v>40</v>
      </c>
      <c r="N69" s="271"/>
      <c r="O69" s="335" t="s">
        <v>460</v>
      </c>
      <c r="P69" s="335"/>
      <c r="Q69" s="335"/>
      <c r="R69" s="332" t="s">
        <v>40</v>
      </c>
      <c r="S69" s="336"/>
      <c r="T69" s="312"/>
      <c r="U69" s="312"/>
      <c r="V69" s="316" t="s">
        <v>45</v>
      </c>
      <c r="W69" s="313"/>
      <c r="X69" s="117" t="s">
        <v>135</v>
      </c>
      <c r="Y69" s="134" t="s">
        <v>199</v>
      </c>
      <c r="Z69" s="134" t="s">
        <v>272</v>
      </c>
      <c r="AA69" s="116" t="s">
        <v>90</v>
      </c>
      <c r="AB69" s="184">
        <v>124</v>
      </c>
    </row>
    <row r="70" spans="1:28" ht="94.5" x14ac:dyDescent="0.25">
      <c r="A70" s="151" t="s">
        <v>229</v>
      </c>
      <c r="B70" s="150" t="s">
        <v>191</v>
      </c>
      <c r="C70" s="135" t="s">
        <v>270</v>
      </c>
      <c r="D70" s="256" t="s">
        <v>343</v>
      </c>
      <c r="E70" s="118">
        <v>43344</v>
      </c>
      <c r="F70" s="326"/>
      <c r="G70" s="326"/>
      <c r="H70" s="331" t="s">
        <v>42</v>
      </c>
      <c r="I70" s="326"/>
      <c r="J70" s="271" t="s">
        <v>423</v>
      </c>
      <c r="K70" s="271"/>
      <c r="L70" s="271"/>
      <c r="M70" s="331" t="s">
        <v>39</v>
      </c>
      <c r="N70" s="271"/>
      <c r="O70" s="271" t="s">
        <v>423</v>
      </c>
      <c r="P70" s="335"/>
      <c r="Q70" s="335"/>
      <c r="R70" s="332" t="s">
        <v>39</v>
      </c>
      <c r="S70" s="336"/>
      <c r="T70" s="312"/>
      <c r="U70" s="312"/>
      <c r="V70" s="316" t="s">
        <v>45</v>
      </c>
      <c r="W70" s="313"/>
      <c r="X70" s="117" t="s">
        <v>135</v>
      </c>
      <c r="Y70" s="134" t="s">
        <v>199</v>
      </c>
      <c r="Z70" s="134" t="s">
        <v>272</v>
      </c>
      <c r="AA70" s="116" t="s">
        <v>90</v>
      </c>
      <c r="AB70" s="184">
        <v>125</v>
      </c>
    </row>
    <row r="71" spans="1:28" s="241" customFormat="1" x14ac:dyDescent="0.25">
      <c r="A71" s="289"/>
      <c r="C71" s="242"/>
      <c r="D71" s="243"/>
      <c r="F71" s="242"/>
      <c r="G71" s="242"/>
      <c r="H71" s="260"/>
      <c r="I71" s="242"/>
      <c r="J71" s="42"/>
      <c r="K71" s="42"/>
      <c r="L71" s="42"/>
      <c r="M71" s="244"/>
      <c r="N71" s="42"/>
      <c r="O71" s="245"/>
      <c r="P71" s="245"/>
      <c r="Q71" s="245"/>
      <c r="R71" s="42"/>
      <c r="S71" s="268"/>
      <c r="T71" s="245"/>
      <c r="U71" s="245"/>
      <c r="V71" s="244"/>
      <c r="W71" s="311"/>
      <c r="X71" s="243"/>
      <c r="AA71" s="243"/>
      <c r="AB71" s="246"/>
    </row>
    <row r="72" spans="1:28" s="241" customFormat="1" x14ac:dyDescent="0.25">
      <c r="A72" s="289"/>
      <c r="C72" s="242"/>
      <c r="D72" s="243"/>
      <c r="F72" s="242"/>
      <c r="G72" s="242"/>
      <c r="H72" s="260"/>
      <c r="I72" s="242"/>
      <c r="J72" s="42"/>
      <c r="K72" s="42"/>
      <c r="L72" s="42"/>
      <c r="M72" s="244"/>
      <c r="N72" s="42"/>
      <c r="O72" s="245"/>
      <c r="P72" s="245"/>
      <c r="Q72" s="245"/>
      <c r="R72" s="42"/>
      <c r="S72" s="268"/>
      <c r="T72" s="245"/>
      <c r="U72" s="245"/>
      <c r="V72" s="244"/>
      <c r="W72" s="311"/>
      <c r="X72" s="243"/>
      <c r="AA72" s="243"/>
      <c r="AB72" s="246"/>
    </row>
    <row r="73" spans="1:28" s="241" customFormat="1" x14ac:dyDescent="0.25">
      <c r="A73" s="290" t="s">
        <v>96</v>
      </c>
      <c r="C73" s="242"/>
      <c r="D73" s="243"/>
      <c r="F73" s="242"/>
      <c r="G73" s="242"/>
      <c r="H73" s="260"/>
      <c r="I73" s="242"/>
      <c r="J73" s="42"/>
      <c r="K73" s="42"/>
      <c r="L73" s="42"/>
      <c r="M73" s="244"/>
      <c r="N73" s="42"/>
      <c r="O73" s="245"/>
      <c r="P73" s="245"/>
      <c r="Q73" s="245"/>
      <c r="R73" s="42"/>
      <c r="S73" s="268"/>
      <c r="T73" s="245"/>
      <c r="U73" s="245"/>
      <c r="V73" s="244"/>
      <c r="W73" s="311"/>
      <c r="X73" s="243"/>
      <c r="AA73" s="243"/>
      <c r="AB73" s="246"/>
    </row>
    <row r="74" spans="1:28" s="241" customFormat="1" ht="30" x14ac:dyDescent="0.25">
      <c r="A74" s="290" t="s">
        <v>97</v>
      </c>
      <c r="C74" s="242"/>
      <c r="D74" s="243"/>
      <c r="F74" s="242"/>
      <c r="G74" s="242"/>
      <c r="H74" s="260"/>
      <c r="I74" s="242"/>
      <c r="J74" s="42"/>
      <c r="K74" s="42"/>
      <c r="L74" s="42"/>
      <c r="M74" s="244"/>
      <c r="N74" s="42"/>
      <c r="O74" s="245"/>
      <c r="P74" s="245"/>
      <c r="Q74" s="245"/>
      <c r="R74" s="42"/>
      <c r="S74" s="268"/>
      <c r="T74" s="245"/>
      <c r="U74" s="245"/>
      <c r="V74" s="244"/>
      <c r="W74" s="311"/>
      <c r="X74" s="243"/>
      <c r="AA74" s="243"/>
      <c r="AB74" s="246"/>
    </row>
    <row r="75" spans="1:28" s="241" customFormat="1" x14ac:dyDescent="0.25">
      <c r="A75" s="290"/>
      <c r="C75" s="242"/>
      <c r="D75" s="243"/>
      <c r="F75" s="242"/>
      <c r="G75" s="242"/>
      <c r="H75" s="260"/>
      <c r="I75" s="242"/>
      <c r="J75" s="42"/>
      <c r="K75" s="42"/>
      <c r="L75" s="42"/>
      <c r="M75" s="244"/>
      <c r="N75" s="42"/>
      <c r="O75" s="245"/>
      <c r="P75" s="245"/>
      <c r="Q75" s="245"/>
      <c r="R75" s="42"/>
      <c r="S75" s="268"/>
      <c r="T75" s="245"/>
      <c r="U75" s="245"/>
      <c r="V75" s="244"/>
      <c r="W75" s="311"/>
      <c r="X75" s="243"/>
      <c r="AA75" s="243"/>
      <c r="AB75" s="246"/>
    </row>
    <row r="76" spans="1:28" s="241" customFormat="1" x14ac:dyDescent="0.25">
      <c r="A76" s="290"/>
      <c r="C76" s="242"/>
      <c r="D76" s="243"/>
      <c r="F76" s="242"/>
      <c r="G76" s="242"/>
      <c r="H76" s="260"/>
      <c r="I76" s="242"/>
      <c r="J76" s="42"/>
      <c r="K76" s="42"/>
      <c r="L76" s="42"/>
      <c r="M76" s="244"/>
      <c r="N76" s="42"/>
      <c r="O76" s="245"/>
      <c r="P76" s="245"/>
      <c r="Q76" s="245"/>
      <c r="R76" s="42"/>
      <c r="S76" s="268"/>
      <c r="T76" s="245"/>
      <c r="U76" s="245"/>
      <c r="V76" s="244"/>
      <c r="W76" s="311"/>
      <c r="X76" s="243"/>
      <c r="AA76" s="243"/>
      <c r="AB76" s="246"/>
    </row>
    <row r="77" spans="1:28" s="241" customFormat="1" x14ac:dyDescent="0.25">
      <c r="A77" s="290"/>
      <c r="C77" s="242"/>
      <c r="D77" s="243"/>
      <c r="F77" s="242"/>
      <c r="G77" s="242"/>
      <c r="H77" s="260"/>
      <c r="I77" s="242"/>
      <c r="J77" s="42"/>
      <c r="K77" s="42"/>
      <c r="L77" s="42"/>
      <c r="M77" s="244"/>
      <c r="N77" s="42"/>
      <c r="O77" s="245"/>
      <c r="P77" s="245"/>
      <c r="Q77" s="245"/>
      <c r="R77" s="42"/>
      <c r="S77" s="268"/>
      <c r="T77" s="245"/>
      <c r="U77" s="245"/>
      <c r="V77" s="244"/>
      <c r="W77" s="311"/>
      <c r="X77" s="243"/>
      <c r="AA77" s="243"/>
      <c r="AB77" s="246"/>
    </row>
    <row r="78" spans="1:28" s="241" customFormat="1" x14ac:dyDescent="0.25">
      <c r="A78" s="290"/>
      <c r="C78" s="242"/>
      <c r="D78" s="243"/>
      <c r="F78" s="242"/>
      <c r="G78" s="242"/>
      <c r="H78" s="260"/>
      <c r="I78" s="242"/>
      <c r="J78" s="42"/>
      <c r="K78" s="42"/>
      <c r="L78" s="42"/>
      <c r="M78" s="244"/>
      <c r="N78" s="42"/>
      <c r="O78" s="245"/>
      <c r="P78" s="245"/>
      <c r="Q78" s="245"/>
      <c r="R78" s="42"/>
      <c r="S78" s="268"/>
      <c r="T78" s="245"/>
      <c r="U78" s="245"/>
      <c r="V78" s="244"/>
      <c r="W78" s="311"/>
      <c r="X78" s="243"/>
      <c r="AA78" s="243"/>
      <c r="AB78" s="246"/>
    </row>
    <row r="79" spans="1:28" s="241" customFormat="1" x14ac:dyDescent="0.25">
      <c r="A79" s="290"/>
      <c r="C79" s="242"/>
      <c r="D79" s="243"/>
      <c r="F79" s="242"/>
      <c r="G79" s="242"/>
      <c r="H79" s="260"/>
      <c r="I79" s="242"/>
      <c r="J79" s="42"/>
      <c r="K79" s="42"/>
      <c r="L79" s="42"/>
      <c r="M79" s="244"/>
      <c r="N79" s="42"/>
      <c r="O79" s="245"/>
      <c r="P79" s="245"/>
      <c r="Q79" s="245"/>
      <c r="R79" s="42"/>
      <c r="S79" s="268"/>
      <c r="T79" s="245"/>
      <c r="U79" s="245"/>
      <c r="V79" s="244"/>
      <c r="W79" s="311"/>
      <c r="X79" s="243"/>
      <c r="AA79" s="243"/>
      <c r="AB79" s="246"/>
    </row>
    <row r="80" spans="1:28" s="241" customFormat="1" x14ac:dyDescent="0.25">
      <c r="A80" s="290"/>
      <c r="C80" s="242"/>
      <c r="D80" s="243"/>
      <c r="F80" s="242"/>
      <c r="G80" s="242"/>
      <c r="H80" s="260"/>
      <c r="I80" s="242"/>
      <c r="J80" s="42"/>
      <c r="K80" s="42"/>
      <c r="L80" s="42"/>
      <c r="M80" s="244"/>
      <c r="N80" s="42"/>
      <c r="O80" s="245"/>
      <c r="P80" s="245"/>
      <c r="Q80" s="245"/>
      <c r="R80" s="42"/>
      <c r="S80" s="268"/>
      <c r="T80" s="245"/>
      <c r="U80" s="245"/>
      <c r="V80" s="244"/>
      <c r="W80" s="311"/>
      <c r="X80" s="243"/>
      <c r="AA80" s="243"/>
      <c r="AB80" s="246"/>
    </row>
    <row r="81" spans="1:28" s="241" customFormat="1" x14ac:dyDescent="0.25">
      <c r="A81" s="290"/>
      <c r="C81" s="242"/>
      <c r="D81" s="243"/>
      <c r="F81" s="242"/>
      <c r="G81" s="242"/>
      <c r="H81" s="260"/>
      <c r="I81" s="242"/>
      <c r="J81" s="42"/>
      <c r="K81" s="42"/>
      <c r="L81" s="42"/>
      <c r="M81" s="244"/>
      <c r="N81" s="42"/>
      <c r="O81" s="245"/>
      <c r="P81" s="245"/>
      <c r="Q81" s="245"/>
      <c r="R81" s="42"/>
      <c r="S81" s="268"/>
      <c r="T81" s="245"/>
      <c r="U81" s="245"/>
      <c r="V81" s="244"/>
      <c r="W81" s="311"/>
      <c r="X81" s="243"/>
      <c r="AA81" s="243"/>
      <c r="AB81" s="246"/>
    </row>
    <row r="82" spans="1:28" s="241" customFormat="1" x14ac:dyDescent="0.25">
      <c r="A82" s="290"/>
      <c r="C82" s="242"/>
      <c r="D82" s="243"/>
      <c r="F82" s="242"/>
      <c r="G82" s="242"/>
      <c r="H82" s="260"/>
      <c r="I82" s="242"/>
      <c r="J82" s="42"/>
      <c r="K82" s="42"/>
      <c r="L82" s="42"/>
      <c r="M82" s="244"/>
      <c r="N82" s="42"/>
      <c r="O82" s="245"/>
      <c r="P82" s="245"/>
      <c r="Q82" s="245"/>
      <c r="R82" s="42"/>
      <c r="S82" s="268"/>
      <c r="T82" s="245"/>
      <c r="U82" s="245"/>
      <c r="V82" s="244"/>
      <c r="W82" s="311"/>
      <c r="X82" s="243"/>
      <c r="AA82" s="243"/>
      <c r="AB82" s="246"/>
    </row>
    <row r="83" spans="1:28" s="241" customFormat="1" x14ac:dyDescent="0.25">
      <c r="A83" s="290"/>
      <c r="C83" s="242"/>
      <c r="D83" s="243"/>
      <c r="F83" s="242"/>
      <c r="G83" s="242"/>
      <c r="H83" s="260"/>
      <c r="I83" s="242"/>
      <c r="J83" s="42"/>
      <c r="K83" s="42"/>
      <c r="L83" s="42"/>
      <c r="M83" s="244"/>
      <c r="N83" s="42"/>
      <c r="O83" s="245"/>
      <c r="P83" s="245"/>
      <c r="Q83" s="245"/>
      <c r="R83" s="42"/>
      <c r="S83" s="268"/>
      <c r="T83" s="245"/>
      <c r="U83" s="245"/>
      <c r="V83" s="244"/>
      <c r="W83" s="311"/>
      <c r="X83" s="243"/>
      <c r="AA83" s="243"/>
      <c r="AB83" s="246"/>
    </row>
    <row r="84" spans="1:28" s="241" customFormat="1" x14ac:dyDescent="0.25">
      <c r="A84" s="290"/>
      <c r="C84" s="242"/>
      <c r="D84" s="243"/>
      <c r="F84" s="242"/>
      <c r="G84" s="242"/>
      <c r="H84" s="260"/>
      <c r="I84" s="242"/>
      <c r="J84" s="42"/>
      <c r="K84" s="42"/>
      <c r="L84" s="42"/>
      <c r="M84" s="244"/>
      <c r="N84" s="42"/>
      <c r="O84" s="245"/>
      <c r="P84" s="245"/>
      <c r="Q84" s="245"/>
      <c r="R84" s="42"/>
      <c r="S84" s="268"/>
      <c r="T84" s="245"/>
      <c r="U84" s="245"/>
      <c r="V84" s="244"/>
      <c r="W84" s="311"/>
      <c r="X84" s="243"/>
      <c r="AA84" s="243"/>
      <c r="AB84" s="246"/>
    </row>
    <row r="85" spans="1:28" s="241" customFormat="1" x14ac:dyDescent="0.25">
      <c r="A85" s="290"/>
      <c r="C85" s="242"/>
      <c r="D85" s="243"/>
      <c r="F85" s="242"/>
      <c r="G85" s="242"/>
      <c r="H85" s="260"/>
      <c r="I85" s="242"/>
      <c r="J85" s="42"/>
      <c r="K85" s="42"/>
      <c r="L85" s="42"/>
      <c r="M85" s="244"/>
      <c r="N85" s="42"/>
      <c r="O85" s="245"/>
      <c r="P85" s="245"/>
      <c r="Q85" s="245"/>
      <c r="R85" s="42"/>
      <c r="S85" s="268"/>
      <c r="T85" s="245"/>
      <c r="U85" s="245"/>
      <c r="V85" s="244"/>
      <c r="W85" s="311"/>
      <c r="X85" s="243"/>
      <c r="AA85" s="243"/>
      <c r="AB85" s="246"/>
    </row>
    <row r="86" spans="1:28" s="241" customFormat="1" x14ac:dyDescent="0.25">
      <c r="A86" s="290"/>
      <c r="C86" s="242"/>
      <c r="D86" s="243"/>
      <c r="F86" s="242"/>
      <c r="G86" s="242"/>
      <c r="H86" s="260"/>
      <c r="I86" s="242"/>
      <c r="J86" s="42"/>
      <c r="K86" s="42"/>
      <c r="L86" s="42"/>
      <c r="M86" s="244"/>
      <c r="N86" s="42"/>
      <c r="O86" s="245"/>
      <c r="P86" s="245"/>
      <c r="Q86" s="245"/>
      <c r="R86" s="42"/>
      <c r="S86" s="268"/>
      <c r="T86" s="245"/>
      <c r="U86" s="245"/>
      <c r="V86" s="244"/>
      <c r="W86" s="311"/>
      <c r="X86" s="243"/>
      <c r="AA86" s="243"/>
      <c r="AB86" s="246"/>
    </row>
    <row r="87" spans="1:28" s="241" customFormat="1" x14ac:dyDescent="0.25">
      <c r="A87" s="290"/>
      <c r="C87" s="242"/>
      <c r="D87" s="243"/>
      <c r="F87" s="242"/>
      <c r="G87" s="242"/>
      <c r="H87" s="260"/>
      <c r="I87" s="242"/>
      <c r="J87" s="42"/>
      <c r="K87" s="42"/>
      <c r="L87" s="42"/>
      <c r="M87" s="244"/>
      <c r="N87" s="42"/>
      <c r="O87" s="245"/>
      <c r="P87" s="245"/>
      <c r="Q87" s="245"/>
      <c r="R87" s="42"/>
      <c r="S87" s="268"/>
      <c r="T87" s="245"/>
      <c r="U87" s="245"/>
      <c r="V87" s="244"/>
      <c r="W87" s="311"/>
      <c r="X87" s="243"/>
      <c r="AA87" s="243"/>
      <c r="AB87" s="246"/>
    </row>
    <row r="88" spans="1:28" s="241" customFormat="1" x14ac:dyDescent="0.25">
      <c r="A88" s="290"/>
      <c r="C88" s="242"/>
      <c r="D88" s="243"/>
      <c r="F88" s="242"/>
      <c r="G88" s="242"/>
      <c r="H88" s="260"/>
      <c r="I88" s="242"/>
      <c r="J88" s="42"/>
      <c r="K88" s="42"/>
      <c r="L88" s="42"/>
      <c r="M88" s="244"/>
      <c r="N88" s="42"/>
      <c r="O88" s="245"/>
      <c r="P88" s="245"/>
      <c r="Q88" s="245"/>
      <c r="R88" s="42"/>
      <c r="S88" s="268"/>
      <c r="T88" s="245"/>
      <c r="U88" s="245"/>
      <c r="V88" s="244"/>
      <c r="W88" s="311"/>
      <c r="X88" s="243"/>
      <c r="AA88" s="243"/>
      <c r="AB88" s="246"/>
    </row>
    <row r="89" spans="1:28" s="241" customFormat="1" x14ac:dyDescent="0.25">
      <c r="A89" s="290"/>
      <c r="C89" s="242"/>
      <c r="D89" s="243"/>
      <c r="F89" s="242"/>
      <c r="G89" s="242"/>
      <c r="H89" s="260"/>
      <c r="I89" s="242"/>
      <c r="J89" s="42"/>
      <c r="K89" s="42"/>
      <c r="L89" s="42"/>
      <c r="M89" s="244"/>
      <c r="N89" s="42"/>
      <c r="O89" s="245"/>
      <c r="P89" s="245"/>
      <c r="Q89" s="245"/>
      <c r="R89" s="42"/>
      <c r="S89" s="268"/>
      <c r="T89" s="245"/>
      <c r="U89" s="245"/>
      <c r="V89" s="244"/>
      <c r="W89" s="311"/>
      <c r="X89" s="243"/>
      <c r="AA89" s="243"/>
      <c r="AB89" s="246"/>
    </row>
    <row r="90" spans="1:28" s="241" customFormat="1" x14ac:dyDescent="0.25">
      <c r="A90" s="290"/>
      <c r="C90" s="242"/>
      <c r="D90" s="243"/>
      <c r="F90" s="242"/>
      <c r="G90" s="242"/>
      <c r="H90" s="260"/>
      <c r="I90" s="242"/>
      <c r="J90" s="42"/>
      <c r="K90" s="42"/>
      <c r="L90" s="42"/>
      <c r="M90" s="244"/>
      <c r="N90" s="42"/>
      <c r="O90" s="245"/>
      <c r="P90" s="245"/>
      <c r="Q90" s="245"/>
      <c r="R90" s="42"/>
      <c r="S90" s="268"/>
      <c r="T90" s="245"/>
      <c r="U90" s="245"/>
      <c r="V90" s="244"/>
      <c r="W90" s="311"/>
      <c r="X90" s="243"/>
      <c r="AA90" s="243"/>
      <c r="AB90" s="246"/>
    </row>
    <row r="91" spans="1:28" s="241" customFormat="1" x14ac:dyDescent="0.25">
      <c r="A91" s="290"/>
      <c r="C91" s="242"/>
      <c r="D91" s="243"/>
      <c r="F91" s="242"/>
      <c r="G91" s="242"/>
      <c r="H91" s="260"/>
      <c r="I91" s="242"/>
      <c r="J91" s="42"/>
      <c r="K91" s="42"/>
      <c r="L91" s="42"/>
      <c r="M91" s="244"/>
      <c r="N91" s="42"/>
      <c r="O91" s="245"/>
      <c r="P91" s="245"/>
      <c r="Q91" s="245"/>
      <c r="R91" s="42"/>
      <c r="S91" s="268"/>
      <c r="T91" s="245"/>
      <c r="U91" s="245"/>
      <c r="V91" s="244"/>
      <c r="W91" s="311"/>
      <c r="X91" s="243"/>
      <c r="AA91" s="243"/>
      <c r="AB91" s="246"/>
    </row>
    <row r="92" spans="1:28" s="241" customFormat="1" x14ac:dyDescent="0.25">
      <c r="A92" s="290"/>
      <c r="C92" s="242"/>
      <c r="D92" s="243"/>
      <c r="F92" s="242"/>
      <c r="G92" s="242"/>
      <c r="H92" s="260"/>
      <c r="I92" s="242"/>
      <c r="J92" s="42"/>
      <c r="K92" s="42"/>
      <c r="L92" s="42"/>
      <c r="M92" s="244"/>
      <c r="N92" s="42"/>
      <c r="O92" s="245"/>
      <c r="P92" s="245"/>
      <c r="Q92" s="245"/>
      <c r="R92" s="42"/>
      <c r="S92" s="268"/>
      <c r="T92" s="245"/>
      <c r="U92" s="245"/>
      <c r="V92" s="244"/>
      <c r="W92" s="311"/>
      <c r="X92" s="243"/>
      <c r="AA92" s="243"/>
      <c r="AB92" s="246"/>
    </row>
    <row r="93" spans="1:28" s="241" customFormat="1" x14ac:dyDescent="0.25">
      <c r="A93" s="290"/>
      <c r="C93" s="242"/>
      <c r="D93" s="243"/>
      <c r="F93" s="242"/>
      <c r="G93" s="242"/>
      <c r="H93" s="260"/>
      <c r="I93" s="242"/>
      <c r="J93" s="42"/>
      <c r="K93" s="42"/>
      <c r="L93" s="42"/>
      <c r="M93" s="244"/>
      <c r="N93" s="42"/>
      <c r="O93" s="245"/>
      <c r="P93" s="245"/>
      <c r="Q93" s="245"/>
      <c r="R93" s="42"/>
      <c r="S93" s="268"/>
      <c r="T93" s="245"/>
      <c r="U93" s="245"/>
      <c r="V93" s="244"/>
      <c r="W93" s="311"/>
      <c r="X93" s="243"/>
      <c r="AA93" s="243"/>
      <c r="AB93" s="246"/>
    </row>
    <row r="94" spans="1:28" s="241" customFormat="1" x14ac:dyDescent="0.25">
      <c r="A94" s="290"/>
      <c r="C94" s="242"/>
      <c r="D94" s="243"/>
      <c r="F94" s="242"/>
      <c r="G94" s="242"/>
      <c r="H94" s="260"/>
      <c r="I94" s="242"/>
      <c r="J94" s="42"/>
      <c r="K94" s="42"/>
      <c r="L94" s="42"/>
      <c r="M94" s="244"/>
      <c r="N94" s="42"/>
      <c r="O94" s="245"/>
      <c r="P94" s="245"/>
      <c r="Q94" s="245"/>
      <c r="R94" s="42"/>
      <c r="S94" s="268"/>
      <c r="T94" s="245"/>
      <c r="U94" s="245"/>
      <c r="V94" s="244"/>
      <c r="W94" s="311"/>
      <c r="X94" s="243"/>
      <c r="AA94" s="243"/>
      <c r="AB94" s="246"/>
    </row>
    <row r="95" spans="1:28" s="241" customFormat="1" x14ac:dyDescent="0.25">
      <c r="A95" s="290"/>
      <c r="C95" s="242"/>
      <c r="D95" s="243"/>
      <c r="F95" s="242"/>
      <c r="G95" s="242"/>
      <c r="H95" s="260"/>
      <c r="I95" s="242"/>
      <c r="J95" s="42"/>
      <c r="K95" s="42"/>
      <c r="L95" s="42"/>
      <c r="M95" s="244"/>
      <c r="N95" s="42"/>
      <c r="O95" s="245"/>
      <c r="P95" s="245"/>
      <c r="Q95" s="245"/>
      <c r="R95" s="42"/>
      <c r="S95" s="268"/>
      <c r="T95" s="245"/>
      <c r="U95" s="245"/>
      <c r="V95" s="244"/>
      <c r="W95" s="311"/>
      <c r="X95" s="243"/>
      <c r="AA95" s="243"/>
      <c r="AB95" s="246"/>
    </row>
    <row r="96" spans="1:28" s="241" customFormat="1" x14ac:dyDescent="0.25">
      <c r="A96" s="290"/>
      <c r="C96" s="242"/>
      <c r="D96" s="243"/>
      <c r="F96" s="242"/>
      <c r="G96" s="242"/>
      <c r="H96" s="260"/>
      <c r="I96" s="242"/>
      <c r="J96" s="42"/>
      <c r="K96" s="42"/>
      <c r="L96" s="42"/>
      <c r="M96" s="244"/>
      <c r="N96" s="42"/>
      <c r="O96" s="245"/>
      <c r="P96" s="245"/>
      <c r="Q96" s="245"/>
      <c r="R96" s="42"/>
      <c r="S96" s="268"/>
      <c r="T96" s="245"/>
      <c r="U96" s="245"/>
      <c r="V96" s="244"/>
      <c r="W96" s="311"/>
      <c r="X96" s="243"/>
      <c r="AA96" s="243"/>
      <c r="AB96" s="246"/>
    </row>
    <row r="97" spans="1:28" s="241" customFormat="1" x14ac:dyDescent="0.25">
      <c r="A97" s="290"/>
      <c r="C97" s="242"/>
      <c r="D97" s="243"/>
      <c r="F97" s="242"/>
      <c r="G97" s="242"/>
      <c r="H97" s="260"/>
      <c r="I97" s="242"/>
      <c r="J97" s="42"/>
      <c r="K97" s="42"/>
      <c r="L97" s="42"/>
      <c r="M97" s="244"/>
      <c r="N97" s="42"/>
      <c r="O97" s="245"/>
      <c r="P97" s="245"/>
      <c r="Q97" s="245"/>
      <c r="R97" s="42"/>
      <c r="S97" s="268"/>
      <c r="T97" s="245"/>
      <c r="U97" s="245"/>
      <c r="V97" s="244"/>
      <c r="W97" s="311"/>
      <c r="X97" s="243"/>
      <c r="AA97" s="243"/>
      <c r="AB97" s="246"/>
    </row>
    <row r="98" spans="1:28" s="241" customFormat="1" x14ac:dyDescent="0.25">
      <c r="A98" s="290"/>
      <c r="C98" s="242"/>
      <c r="D98" s="243"/>
      <c r="F98" s="242"/>
      <c r="G98" s="242"/>
      <c r="H98" s="260"/>
      <c r="I98" s="242"/>
      <c r="J98" s="42"/>
      <c r="K98" s="42"/>
      <c r="L98" s="42"/>
      <c r="M98" s="244"/>
      <c r="N98" s="42"/>
      <c r="O98" s="245"/>
      <c r="P98" s="245"/>
      <c r="Q98" s="245"/>
      <c r="R98" s="42"/>
      <c r="S98" s="268"/>
      <c r="T98" s="245"/>
      <c r="U98" s="245"/>
      <c r="V98" s="244"/>
      <c r="W98" s="311"/>
      <c r="X98" s="243"/>
      <c r="AA98" s="243"/>
      <c r="AB98" s="246"/>
    </row>
    <row r="99" spans="1:28" s="241" customFormat="1" x14ac:dyDescent="0.25">
      <c r="A99" s="290"/>
      <c r="C99" s="242"/>
      <c r="D99" s="243"/>
      <c r="F99" s="242"/>
      <c r="G99" s="242"/>
      <c r="H99" s="260"/>
      <c r="I99" s="242"/>
      <c r="J99" s="42"/>
      <c r="K99" s="42"/>
      <c r="L99" s="42"/>
      <c r="M99" s="244"/>
      <c r="N99" s="42"/>
      <c r="O99" s="245"/>
      <c r="P99" s="245"/>
      <c r="Q99" s="245"/>
      <c r="R99" s="42"/>
      <c r="S99" s="268"/>
      <c r="T99" s="245"/>
      <c r="U99" s="245"/>
      <c r="V99" s="244"/>
      <c r="W99" s="311"/>
      <c r="X99" s="243"/>
      <c r="AA99" s="243"/>
      <c r="AB99" s="246"/>
    </row>
    <row r="100" spans="1:28" s="241" customFormat="1" x14ac:dyDescent="0.25">
      <c r="A100" s="290"/>
      <c r="C100" s="242"/>
      <c r="D100" s="243"/>
      <c r="F100" s="242"/>
      <c r="G100" s="242"/>
      <c r="H100" s="260"/>
      <c r="I100" s="242"/>
      <c r="J100" s="42"/>
      <c r="K100" s="42"/>
      <c r="L100" s="42"/>
      <c r="M100" s="244"/>
      <c r="N100" s="42"/>
      <c r="O100" s="245"/>
      <c r="P100" s="245"/>
      <c r="Q100" s="245"/>
      <c r="R100" s="42"/>
      <c r="S100" s="268"/>
      <c r="T100" s="245"/>
      <c r="U100" s="245"/>
      <c r="V100" s="244"/>
      <c r="W100" s="311"/>
      <c r="X100" s="243"/>
      <c r="AA100" s="243"/>
      <c r="AB100" s="246"/>
    </row>
    <row r="101" spans="1:28" s="241" customFormat="1" x14ac:dyDescent="0.25">
      <c r="A101" s="290"/>
      <c r="C101" s="242"/>
      <c r="D101" s="243"/>
      <c r="F101" s="242"/>
      <c r="G101" s="242"/>
      <c r="H101" s="260"/>
      <c r="I101" s="242"/>
      <c r="J101" s="42"/>
      <c r="K101" s="42"/>
      <c r="L101" s="42"/>
      <c r="M101" s="244"/>
      <c r="N101" s="42"/>
      <c r="O101" s="245"/>
      <c r="P101" s="245"/>
      <c r="Q101" s="245"/>
      <c r="R101" s="42"/>
      <c r="S101" s="268"/>
      <c r="T101" s="245"/>
      <c r="U101" s="245"/>
      <c r="V101" s="244"/>
      <c r="W101" s="311"/>
      <c r="X101" s="243"/>
      <c r="AA101" s="243"/>
      <c r="AB101" s="246"/>
    </row>
    <row r="102" spans="1:28" s="287" customFormat="1" x14ac:dyDescent="0.25">
      <c r="A102" s="290"/>
      <c r="C102" s="291"/>
      <c r="D102" s="292"/>
      <c r="F102" s="291"/>
      <c r="G102" s="291"/>
      <c r="H102" s="293"/>
      <c r="I102" s="291"/>
      <c r="J102" s="294"/>
      <c r="K102" s="294"/>
      <c r="L102" s="294"/>
      <c r="M102" s="295"/>
      <c r="N102" s="294"/>
      <c r="O102" s="296"/>
      <c r="P102" s="296"/>
      <c r="Q102" s="296"/>
      <c r="R102" s="294"/>
      <c r="S102" s="294"/>
      <c r="T102" s="296"/>
      <c r="U102" s="296"/>
      <c r="V102" s="295"/>
      <c r="W102" s="321"/>
      <c r="X102" s="292"/>
      <c r="AA102" s="292"/>
      <c r="AB102" s="297"/>
    </row>
    <row r="103" spans="1:28" s="288" customFormat="1" x14ac:dyDescent="0.25">
      <c r="A103" s="298" t="s">
        <v>45</v>
      </c>
      <c r="C103" s="299"/>
      <c r="D103" s="300"/>
      <c r="F103" s="299"/>
      <c r="G103" s="299"/>
      <c r="H103" s="301"/>
      <c r="I103" s="299"/>
      <c r="J103" s="302"/>
      <c r="K103" s="302"/>
      <c r="L103" s="302"/>
      <c r="M103" s="303"/>
      <c r="N103" s="302"/>
      <c r="O103" s="304"/>
      <c r="P103" s="304"/>
      <c r="Q103" s="304"/>
      <c r="R103" s="302"/>
      <c r="S103" s="302"/>
      <c r="T103" s="304"/>
      <c r="U103" s="304"/>
      <c r="V103" s="303"/>
      <c r="W103" s="322"/>
      <c r="X103" s="300"/>
      <c r="AA103" s="300"/>
      <c r="AB103" s="305"/>
    </row>
    <row r="104" spans="1:28" s="288" customFormat="1" x14ac:dyDescent="0.25">
      <c r="A104" s="298" t="s">
        <v>39</v>
      </c>
      <c r="C104" s="299"/>
      <c r="D104" s="300"/>
      <c r="F104" s="299"/>
      <c r="G104" s="299"/>
      <c r="H104" s="301"/>
      <c r="I104" s="299"/>
      <c r="J104" s="302"/>
      <c r="K104" s="302"/>
      <c r="L104" s="302"/>
      <c r="M104" s="303"/>
      <c r="N104" s="302"/>
      <c r="O104" s="304"/>
      <c r="P104" s="304"/>
      <c r="Q104" s="304"/>
      <c r="R104" s="302"/>
      <c r="S104" s="302"/>
      <c r="T104" s="304"/>
      <c r="U104" s="304"/>
      <c r="V104" s="303"/>
      <c r="W104" s="322"/>
      <c r="X104" s="300"/>
      <c r="AA104" s="300"/>
      <c r="AB104" s="305"/>
    </row>
    <row r="105" spans="1:28" s="288" customFormat="1" x14ac:dyDescent="0.25">
      <c r="A105" s="298" t="s">
        <v>78</v>
      </c>
      <c r="C105" s="299"/>
      <c r="D105" s="300"/>
      <c r="F105" s="299"/>
      <c r="G105" s="299"/>
      <c r="H105" s="301"/>
      <c r="I105" s="299"/>
      <c r="J105" s="302"/>
      <c r="K105" s="302"/>
      <c r="L105" s="302"/>
      <c r="M105" s="303"/>
      <c r="N105" s="302"/>
      <c r="O105" s="304"/>
      <c r="P105" s="304"/>
      <c r="Q105" s="304"/>
      <c r="R105" s="302"/>
      <c r="S105" s="302"/>
      <c r="T105" s="304"/>
      <c r="U105" s="304"/>
      <c r="V105" s="303"/>
      <c r="W105" s="322"/>
      <c r="X105" s="300"/>
      <c r="AA105" s="300"/>
      <c r="AB105" s="305"/>
    </row>
    <row r="106" spans="1:28" s="288" customFormat="1" x14ac:dyDescent="0.25">
      <c r="A106" s="298" t="s">
        <v>79</v>
      </c>
      <c r="C106" s="299"/>
      <c r="D106" s="300"/>
      <c r="F106" s="299"/>
      <c r="G106" s="299"/>
      <c r="H106" s="301"/>
      <c r="I106" s="299"/>
      <c r="J106" s="302"/>
      <c r="K106" s="302"/>
      <c r="L106" s="302"/>
      <c r="M106" s="303"/>
      <c r="N106" s="302"/>
      <c r="O106" s="304"/>
      <c r="P106" s="304"/>
      <c r="Q106" s="304"/>
      <c r="R106" s="302"/>
      <c r="S106" s="302"/>
      <c r="T106" s="304"/>
      <c r="U106" s="304"/>
      <c r="V106" s="303"/>
      <c r="W106" s="322"/>
      <c r="X106" s="300"/>
      <c r="AA106" s="300"/>
      <c r="AB106" s="305"/>
    </row>
    <row r="107" spans="1:28" s="288" customFormat="1" x14ac:dyDescent="0.25">
      <c r="A107" s="298" t="s">
        <v>80</v>
      </c>
      <c r="C107" s="299"/>
      <c r="D107" s="300"/>
      <c r="F107" s="299"/>
      <c r="G107" s="299"/>
      <c r="H107" s="301"/>
      <c r="I107" s="299"/>
      <c r="J107" s="302"/>
      <c r="K107" s="302"/>
      <c r="L107" s="302"/>
      <c r="M107" s="303"/>
      <c r="N107" s="302"/>
      <c r="O107" s="304"/>
      <c r="P107" s="304"/>
      <c r="Q107" s="304"/>
      <c r="R107" s="302"/>
      <c r="S107" s="302"/>
      <c r="T107" s="304"/>
      <c r="U107" s="304"/>
      <c r="V107" s="303"/>
      <c r="W107" s="322"/>
      <c r="X107" s="300"/>
      <c r="AA107" s="300"/>
      <c r="AB107" s="305"/>
    </row>
    <row r="108" spans="1:28" s="288" customFormat="1" x14ac:dyDescent="0.25">
      <c r="A108" s="298" t="s">
        <v>27</v>
      </c>
      <c r="C108" s="299"/>
      <c r="D108" s="300"/>
      <c r="F108" s="299"/>
      <c r="G108" s="299"/>
      <c r="H108" s="301"/>
      <c r="I108" s="299"/>
      <c r="J108" s="302"/>
      <c r="K108" s="302"/>
      <c r="L108" s="302"/>
      <c r="M108" s="303"/>
      <c r="N108" s="302"/>
      <c r="O108" s="304"/>
      <c r="P108" s="304"/>
      <c r="Q108" s="304"/>
      <c r="R108" s="302"/>
      <c r="S108" s="302"/>
      <c r="T108" s="304"/>
      <c r="U108" s="304"/>
      <c r="V108" s="303"/>
      <c r="W108" s="322"/>
      <c r="X108" s="300"/>
      <c r="AA108" s="300"/>
      <c r="AB108" s="305"/>
    </row>
    <row r="109" spans="1:28" s="288" customFormat="1" x14ac:dyDescent="0.25">
      <c r="A109" s="298" t="s">
        <v>81</v>
      </c>
      <c r="C109" s="299"/>
      <c r="D109" s="300"/>
      <c r="F109" s="299"/>
      <c r="G109" s="299"/>
      <c r="H109" s="301"/>
      <c r="I109" s="299"/>
      <c r="J109" s="302"/>
      <c r="K109" s="302"/>
      <c r="L109" s="302"/>
      <c r="M109" s="303"/>
      <c r="N109" s="302"/>
      <c r="O109" s="304"/>
      <c r="P109" s="304"/>
      <c r="Q109" s="304"/>
      <c r="R109" s="302"/>
      <c r="S109" s="302"/>
      <c r="T109" s="304"/>
      <c r="U109" s="304"/>
      <c r="V109" s="303"/>
      <c r="W109" s="322"/>
      <c r="X109" s="300"/>
      <c r="AA109" s="300"/>
      <c r="AB109" s="305"/>
    </row>
    <row r="110" spans="1:28" s="288" customFormat="1" x14ac:dyDescent="0.25">
      <c r="A110" s="298" t="s">
        <v>82</v>
      </c>
      <c r="C110" s="299"/>
      <c r="D110" s="300"/>
      <c r="F110" s="299"/>
      <c r="G110" s="299"/>
      <c r="H110" s="301"/>
      <c r="I110" s="299"/>
      <c r="J110" s="302"/>
      <c r="K110" s="302"/>
      <c r="L110" s="302"/>
      <c r="M110" s="303"/>
      <c r="N110" s="302"/>
      <c r="O110" s="304"/>
      <c r="P110" s="304"/>
      <c r="Q110" s="304"/>
      <c r="R110" s="302"/>
      <c r="S110" s="302"/>
      <c r="T110" s="304"/>
      <c r="U110" s="304"/>
      <c r="V110" s="303"/>
      <c r="W110" s="322"/>
      <c r="X110" s="300"/>
      <c r="AA110" s="300"/>
      <c r="AB110" s="305"/>
    </row>
    <row r="111" spans="1:28" s="288" customFormat="1" x14ac:dyDescent="0.25">
      <c r="A111" s="298" t="s">
        <v>22</v>
      </c>
      <c r="C111" s="299"/>
      <c r="D111" s="300"/>
      <c r="F111" s="299"/>
      <c r="G111" s="299"/>
      <c r="H111" s="301"/>
      <c r="I111" s="299"/>
      <c r="J111" s="302"/>
      <c r="K111" s="302"/>
      <c r="L111" s="302"/>
      <c r="M111" s="303"/>
      <c r="N111" s="302"/>
      <c r="O111" s="304">
        <v>5</v>
      </c>
      <c r="P111" s="304"/>
      <c r="Q111" s="304"/>
      <c r="R111" s="302"/>
      <c r="S111" s="302"/>
      <c r="T111" s="304"/>
      <c r="U111" s="304"/>
      <c r="V111" s="303"/>
      <c r="W111" s="322"/>
      <c r="X111" s="300"/>
      <c r="AA111" s="300"/>
      <c r="AB111" s="305"/>
    </row>
    <row r="112" spans="1:28" s="288" customFormat="1" x14ac:dyDescent="0.25">
      <c r="A112" s="298" t="s">
        <v>28</v>
      </c>
      <c r="C112" s="299"/>
      <c r="D112" s="300"/>
      <c r="F112" s="299"/>
      <c r="G112" s="299"/>
      <c r="H112" s="301"/>
      <c r="I112" s="299"/>
      <c r="J112" s="302"/>
      <c r="K112" s="302"/>
      <c r="L112" s="302"/>
      <c r="M112" s="303"/>
      <c r="N112" s="302"/>
      <c r="O112" s="304"/>
      <c r="P112" s="304"/>
      <c r="Q112" s="304"/>
      <c r="R112" s="302"/>
      <c r="S112" s="302"/>
      <c r="T112" s="304"/>
      <c r="U112" s="304"/>
      <c r="V112" s="303"/>
      <c r="W112" s="322"/>
      <c r="X112" s="300"/>
      <c r="AA112" s="300"/>
      <c r="AB112" s="305"/>
    </row>
    <row r="113" spans="1:28" s="288" customFormat="1" x14ac:dyDescent="0.25">
      <c r="A113" s="306"/>
      <c r="C113" s="299"/>
      <c r="D113" s="300"/>
      <c r="F113" s="299"/>
      <c r="G113" s="299"/>
      <c r="H113" s="301"/>
      <c r="I113" s="299"/>
      <c r="J113" s="302"/>
      <c r="K113" s="302"/>
      <c r="L113" s="302"/>
      <c r="M113" s="303"/>
      <c r="N113" s="302"/>
      <c r="O113" s="304"/>
      <c r="P113" s="304"/>
      <c r="Q113" s="304"/>
      <c r="R113" s="302"/>
      <c r="S113" s="302"/>
      <c r="T113" s="304"/>
      <c r="U113" s="304"/>
      <c r="V113" s="303"/>
      <c r="W113" s="322"/>
      <c r="X113" s="300"/>
      <c r="AA113" s="300"/>
      <c r="AB113" s="305"/>
    </row>
    <row r="114" spans="1:28" s="288" customFormat="1" x14ac:dyDescent="0.25">
      <c r="A114" s="306"/>
      <c r="C114" s="299"/>
      <c r="D114" s="300"/>
      <c r="F114" s="299"/>
      <c r="G114" s="299"/>
      <c r="H114" s="301"/>
      <c r="I114" s="299"/>
      <c r="J114" s="302"/>
      <c r="K114" s="302"/>
      <c r="L114" s="302"/>
      <c r="M114" s="303"/>
      <c r="N114" s="302"/>
      <c r="O114" s="304"/>
      <c r="P114" s="304"/>
      <c r="Q114" s="304"/>
      <c r="R114" s="302"/>
      <c r="S114" s="302"/>
      <c r="T114" s="304"/>
      <c r="U114" s="304"/>
      <c r="V114" s="303"/>
      <c r="W114" s="322"/>
      <c r="X114" s="300"/>
      <c r="AA114" s="300"/>
      <c r="AB114" s="305"/>
    </row>
    <row r="115" spans="1:28" s="288" customFormat="1" x14ac:dyDescent="0.25">
      <c r="A115" s="306"/>
      <c r="C115" s="299"/>
      <c r="D115" s="300"/>
      <c r="F115" s="299"/>
      <c r="G115" s="299"/>
      <c r="H115" s="301"/>
      <c r="I115" s="299"/>
      <c r="J115" s="302"/>
      <c r="K115" s="302"/>
      <c r="L115" s="302"/>
      <c r="M115" s="303"/>
      <c r="N115" s="302"/>
      <c r="O115" s="304"/>
      <c r="P115" s="304"/>
      <c r="Q115" s="304"/>
      <c r="R115" s="302"/>
      <c r="S115" s="302"/>
      <c r="T115" s="304"/>
      <c r="U115" s="304"/>
      <c r="V115" s="303"/>
      <c r="W115" s="322"/>
      <c r="X115" s="300"/>
      <c r="AA115" s="300"/>
      <c r="AB115" s="305"/>
    </row>
    <row r="116" spans="1:28" s="287" customFormat="1" x14ac:dyDescent="0.25">
      <c r="A116" s="307"/>
      <c r="C116" s="291"/>
      <c r="D116" s="292"/>
      <c r="F116" s="291"/>
      <c r="G116" s="291"/>
      <c r="H116" s="293"/>
      <c r="I116" s="291"/>
      <c r="J116" s="294"/>
      <c r="K116" s="294"/>
      <c r="L116" s="294"/>
      <c r="M116" s="295"/>
      <c r="N116" s="294"/>
      <c r="O116" s="296"/>
      <c r="P116" s="296"/>
      <c r="Q116" s="296"/>
      <c r="R116" s="294"/>
      <c r="S116" s="294"/>
      <c r="T116" s="296"/>
      <c r="U116" s="296"/>
      <c r="V116" s="295"/>
      <c r="W116" s="321"/>
      <c r="X116" s="292"/>
      <c r="AA116" s="292"/>
      <c r="AB116" s="297"/>
    </row>
    <row r="117" spans="1:28" s="287" customFormat="1" x14ac:dyDescent="0.25">
      <c r="A117" s="307"/>
      <c r="C117" s="291"/>
      <c r="D117" s="292"/>
      <c r="F117" s="291"/>
      <c r="G117" s="291"/>
      <c r="H117" s="293"/>
      <c r="I117" s="291"/>
      <c r="J117" s="294"/>
      <c r="K117" s="294"/>
      <c r="L117" s="294"/>
      <c r="M117" s="295"/>
      <c r="N117" s="294"/>
      <c r="O117" s="296"/>
      <c r="P117" s="296"/>
      <c r="Q117" s="296"/>
      <c r="R117" s="294"/>
      <c r="S117" s="294"/>
      <c r="T117" s="296"/>
      <c r="U117" s="296"/>
      <c r="V117" s="295"/>
      <c r="W117" s="321"/>
      <c r="X117" s="292"/>
      <c r="AA117" s="292"/>
      <c r="AB117" s="297"/>
    </row>
    <row r="118" spans="1:28" s="287" customFormat="1" x14ac:dyDescent="0.25">
      <c r="A118" s="306"/>
      <c r="B118" s="288"/>
      <c r="C118" s="299"/>
      <c r="D118" s="292"/>
      <c r="F118" s="291"/>
      <c r="G118" s="291"/>
      <c r="H118" s="293"/>
      <c r="I118" s="291"/>
      <c r="J118" s="294"/>
      <c r="K118" s="294"/>
      <c r="L118" s="294"/>
      <c r="M118" s="295"/>
      <c r="N118" s="294"/>
      <c r="O118" s="296"/>
      <c r="P118" s="296"/>
      <c r="Q118" s="296"/>
      <c r="R118" s="294"/>
      <c r="S118" s="294"/>
      <c r="T118" s="296"/>
      <c r="U118" s="296"/>
      <c r="V118" s="295"/>
      <c r="W118" s="321"/>
      <c r="X118" s="292"/>
      <c r="AA118" s="292"/>
      <c r="AB118" s="297"/>
    </row>
    <row r="119" spans="1:28" s="287" customFormat="1" x14ac:dyDescent="0.25">
      <c r="A119" s="306"/>
      <c r="B119" s="288"/>
      <c r="C119" s="299"/>
      <c r="D119" s="292"/>
      <c r="F119" s="291"/>
      <c r="G119" s="291"/>
      <c r="H119" s="293"/>
      <c r="I119" s="291"/>
      <c r="J119" s="294"/>
      <c r="K119" s="294"/>
      <c r="L119" s="294"/>
      <c r="M119" s="295"/>
      <c r="N119" s="294"/>
      <c r="O119" s="296"/>
      <c r="P119" s="296"/>
      <c r="Q119" s="296"/>
      <c r="R119" s="294"/>
      <c r="S119" s="294"/>
      <c r="T119" s="296"/>
      <c r="U119" s="296"/>
      <c r="V119" s="295"/>
      <c r="W119" s="321"/>
      <c r="X119" s="292"/>
      <c r="AA119" s="292"/>
      <c r="AB119" s="297"/>
    </row>
    <row r="120" spans="1:28" s="287" customFormat="1" x14ac:dyDescent="0.25">
      <c r="A120" s="306"/>
      <c r="B120" s="288"/>
      <c r="C120" s="299"/>
      <c r="D120" s="292"/>
      <c r="F120" s="291"/>
      <c r="G120" s="291"/>
      <c r="H120" s="293"/>
      <c r="I120" s="291"/>
      <c r="J120" s="294"/>
      <c r="K120" s="294"/>
      <c r="L120" s="294"/>
      <c r="M120" s="295"/>
      <c r="N120" s="294"/>
      <c r="O120" s="296"/>
      <c r="P120" s="296"/>
      <c r="Q120" s="296"/>
      <c r="R120" s="294"/>
      <c r="S120" s="294"/>
      <c r="T120" s="296"/>
      <c r="U120" s="296"/>
      <c r="V120" s="295"/>
      <c r="W120" s="321"/>
      <c r="X120" s="292"/>
      <c r="AA120" s="292"/>
      <c r="AB120" s="297"/>
    </row>
    <row r="121" spans="1:28" s="287" customFormat="1" ht="30" x14ac:dyDescent="0.25">
      <c r="A121" s="306" t="s">
        <v>39</v>
      </c>
      <c r="B121" s="288"/>
      <c r="C121" s="299"/>
      <c r="D121" s="292"/>
      <c r="F121" s="291"/>
      <c r="G121" s="291"/>
      <c r="H121" s="293"/>
      <c r="I121" s="291"/>
      <c r="J121" s="294"/>
      <c r="K121" s="294"/>
      <c r="L121" s="294"/>
      <c r="M121" s="295"/>
      <c r="N121" s="294"/>
      <c r="O121" s="296"/>
      <c r="P121" s="296"/>
      <c r="Q121" s="296"/>
      <c r="R121" s="294"/>
      <c r="S121" s="294"/>
      <c r="T121" s="296"/>
      <c r="U121" s="296"/>
      <c r="V121" s="295"/>
      <c r="W121" s="321"/>
      <c r="X121" s="292"/>
      <c r="AA121" s="292"/>
      <c r="AB121" s="297"/>
    </row>
    <row r="122" spans="1:28" s="287" customFormat="1" ht="30" x14ac:dyDescent="0.25">
      <c r="A122" s="306" t="s">
        <v>40</v>
      </c>
      <c r="B122" s="288"/>
      <c r="C122" s="299"/>
      <c r="D122" s="292"/>
      <c r="F122" s="291"/>
      <c r="G122" s="291"/>
      <c r="H122" s="293"/>
      <c r="I122" s="291"/>
      <c r="J122" s="294"/>
      <c r="K122" s="294"/>
      <c r="L122" s="294"/>
      <c r="M122" s="295"/>
      <c r="N122" s="294"/>
      <c r="O122" s="296"/>
      <c r="P122" s="296"/>
      <c r="Q122" s="296"/>
      <c r="R122" s="294"/>
      <c r="S122" s="294"/>
      <c r="T122" s="296"/>
      <c r="U122" s="296"/>
      <c r="V122" s="295"/>
      <c r="W122" s="321"/>
      <c r="X122" s="292"/>
      <c r="AA122" s="292"/>
      <c r="AB122" s="297"/>
    </row>
    <row r="123" spans="1:28" s="287" customFormat="1" ht="60" x14ac:dyDescent="0.25">
      <c r="A123" s="308" t="s">
        <v>26</v>
      </c>
      <c r="B123" s="288"/>
      <c r="C123" s="299"/>
      <c r="D123" s="292"/>
      <c r="F123" s="291"/>
      <c r="G123" s="291"/>
      <c r="H123" s="293"/>
      <c r="I123" s="291"/>
      <c r="J123" s="294"/>
      <c r="K123" s="294"/>
      <c r="L123" s="294"/>
      <c r="M123" s="295"/>
      <c r="N123" s="294"/>
      <c r="O123" s="296"/>
      <c r="P123" s="296"/>
      <c r="Q123" s="296"/>
      <c r="R123" s="294"/>
      <c r="S123" s="294"/>
      <c r="T123" s="296"/>
      <c r="U123" s="296"/>
      <c r="V123" s="295"/>
      <c r="W123" s="321"/>
      <c r="X123" s="292"/>
      <c r="AA123" s="292"/>
      <c r="AB123" s="297"/>
    </row>
    <row r="124" spans="1:28" s="287" customFormat="1" x14ac:dyDescent="0.25">
      <c r="A124" s="308" t="s">
        <v>27</v>
      </c>
      <c r="B124" s="288"/>
      <c r="C124" s="299"/>
      <c r="D124" s="292"/>
      <c r="F124" s="291"/>
      <c r="G124" s="291"/>
      <c r="H124" s="293"/>
      <c r="I124" s="291"/>
      <c r="J124" s="294"/>
      <c r="K124" s="294"/>
      <c r="L124" s="294"/>
      <c r="M124" s="295"/>
      <c r="N124" s="294"/>
      <c r="O124" s="296"/>
      <c r="P124" s="296"/>
      <c r="Q124" s="296"/>
      <c r="R124" s="294"/>
      <c r="S124" s="294"/>
      <c r="T124" s="296"/>
      <c r="U124" s="296"/>
      <c r="V124" s="295"/>
      <c r="W124" s="321"/>
      <c r="X124" s="292"/>
      <c r="AA124" s="292"/>
      <c r="AB124" s="297"/>
    </row>
    <row r="125" spans="1:28" s="287" customFormat="1" ht="45" x14ac:dyDescent="0.25">
      <c r="A125" s="308" t="s">
        <v>41</v>
      </c>
      <c r="B125" s="288"/>
      <c r="C125" s="299"/>
      <c r="D125" s="292"/>
      <c r="F125" s="291"/>
      <c r="G125" s="291"/>
      <c r="H125" s="293"/>
      <c r="I125" s="291"/>
      <c r="J125" s="294"/>
      <c r="K125" s="294"/>
      <c r="L125" s="294"/>
      <c r="M125" s="295"/>
      <c r="N125" s="294"/>
      <c r="O125" s="296"/>
      <c r="P125" s="296"/>
      <c r="Q125" s="296"/>
      <c r="R125" s="294"/>
      <c r="S125" s="294"/>
      <c r="T125" s="296"/>
      <c r="U125" s="296"/>
      <c r="V125" s="295"/>
      <c r="W125" s="321"/>
      <c r="X125" s="292"/>
      <c r="AA125" s="292"/>
      <c r="AB125" s="297"/>
    </row>
    <row r="126" spans="1:28" s="287" customFormat="1" x14ac:dyDescent="0.25">
      <c r="A126" s="308" t="s">
        <v>22</v>
      </c>
      <c r="B126" s="288"/>
      <c r="C126" s="299"/>
      <c r="D126" s="292"/>
      <c r="F126" s="291"/>
      <c r="G126" s="291"/>
      <c r="H126" s="293"/>
      <c r="I126" s="291"/>
      <c r="J126" s="294"/>
      <c r="K126" s="294"/>
      <c r="L126" s="294"/>
      <c r="M126" s="295"/>
      <c r="N126" s="294"/>
      <c r="O126" s="296"/>
      <c r="P126" s="296"/>
      <c r="Q126" s="296"/>
      <c r="R126" s="294"/>
      <c r="S126" s="294"/>
      <c r="T126" s="296"/>
      <c r="U126" s="296"/>
      <c r="V126" s="295"/>
      <c r="W126" s="321"/>
      <c r="X126" s="292"/>
      <c r="AA126" s="292"/>
      <c r="AB126" s="297"/>
    </row>
    <row r="127" spans="1:28" s="287" customFormat="1" x14ac:dyDescent="0.25">
      <c r="A127" s="309" t="s">
        <v>28</v>
      </c>
      <c r="B127" s="288"/>
      <c r="C127" s="299"/>
      <c r="D127" s="292"/>
      <c r="F127" s="291"/>
      <c r="G127" s="291"/>
      <c r="H127" s="293"/>
      <c r="I127" s="291"/>
      <c r="J127" s="294"/>
      <c r="K127" s="294"/>
      <c r="L127" s="294"/>
      <c r="M127" s="295"/>
      <c r="N127" s="294"/>
      <c r="O127" s="296"/>
      <c r="P127" s="296"/>
      <c r="Q127" s="296"/>
      <c r="R127" s="294"/>
      <c r="S127" s="294"/>
      <c r="T127" s="296"/>
      <c r="U127" s="296"/>
      <c r="V127" s="295"/>
      <c r="W127" s="321"/>
      <c r="X127" s="292"/>
      <c r="AA127" s="292"/>
      <c r="AB127" s="297"/>
    </row>
    <row r="128" spans="1:28" s="287" customFormat="1" x14ac:dyDescent="0.25">
      <c r="A128" s="308" t="s">
        <v>42</v>
      </c>
      <c r="B128" s="288"/>
      <c r="C128" s="299"/>
      <c r="D128" s="292"/>
      <c r="F128" s="291"/>
      <c r="G128" s="291"/>
      <c r="H128" s="293"/>
      <c r="I128" s="291"/>
      <c r="J128" s="294"/>
      <c r="K128" s="294"/>
      <c r="L128" s="294"/>
      <c r="M128" s="295"/>
      <c r="N128" s="294"/>
      <c r="O128" s="296"/>
      <c r="P128" s="296"/>
      <c r="Q128" s="296"/>
      <c r="R128" s="294"/>
      <c r="S128" s="294"/>
      <c r="T128" s="296"/>
      <c r="U128" s="296"/>
      <c r="V128" s="295"/>
      <c r="W128" s="321"/>
      <c r="X128" s="292"/>
      <c r="AA128" s="292"/>
      <c r="AB128" s="297"/>
    </row>
    <row r="129" spans="1:28" s="287" customFormat="1" ht="30" x14ac:dyDescent="0.25">
      <c r="A129" s="308" t="s">
        <v>43</v>
      </c>
      <c r="B129" s="288"/>
      <c r="C129" s="299"/>
      <c r="D129" s="292"/>
      <c r="F129" s="291"/>
      <c r="G129" s="291"/>
      <c r="H129" s="293"/>
      <c r="I129" s="291"/>
      <c r="J129" s="294"/>
      <c r="K129" s="294"/>
      <c r="L129" s="294"/>
      <c r="M129" s="295"/>
      <c r="N129" s="294"/>
      <c r="O129" s="296"/>
      <c r="P129" s="296"/>
      <c r="Q129" s="296"/>
      <c r="R129" s="294"/>
      <c r="S129" s="294"/>
      <c r="T129" s="296"/>
      <c r="U129" s="296"/>
      <c r="V129" s="295"/>
      <c r="W129" s="321"/>
      <c r="X129" s="292"/>
      <c r="AA129" s="292"/>
      <c r="AB129" s="297"/>
    </row>
    <row r="130" spans="1:28" s="287" customFormat="1" x14ac:dyDescent="0.25">
      <c r="B130" s="288"/>
      <c r="C130" s="299"/>
      <c r="D130" s="292"/>
      <c r="F130" s="291"/>
      <c r="G130" s="291"/>
      <c r="H130" s="293"/>
      <c r="I130" s="291"/>
      <c r="J130" s="294"/>
      <c r="K130" s="294"/>
      <c r="L130" s="294"/>
      <c r="M130" s="295"/>
      <c r="N130" s="294"/>
      <c r="O130" s="296"/>
      <c r="P130" s="296"/>
      <c r="Q130" s="296"/>
      <c r="R130" s="294"/>
      <c r="S130" s="294"/>
      <c r="T130" s="296"/>
      <c r="U130" s="296"/>
      <c r="V130" s="295"/>
      <c r="W130" s="321"/>
      <c r="X130" s="292"/>
      <c r="AA130" s="292"/>
      <c r="AB130" s="297"/>
    </row>
    <row r="131" spans="1:28" s="287" customFormat="1" x14ac:dyDescent="0.25">
      <c r="A131" s="310" t="s">
        <v>28</v>
      </c>
      <c r="C131" s="291"/>
      <c r="D131" s="292"/>
      <c r="F131" s="291"/>
      <c r="G131" s="291"/>
      <c r="H131" s="293"/>
      <c r="I131" s="291"/>
      <c r="J131" s="294"/>
      <c r="K131" s="294"/>
      <c r="L131" s="294"/>
      <c r="M131" s="295"/>
      <c r="N131" s="294"/>
      <c r="O131" s="296"/>
      <c r="P131" s="296"/>
      <c r="Q131" s="296"/>
      <c r="R131" s="294"/>
      <c r="S131" s="294"/>
      <c r="T131" s="296"/>
      <c r="U131" s="296"/>
      <c r="V131" s="295"/>
      <c r="W131" s="321"/>
      <c r="X131" s="292"/>
      <c r="AA131" s="292"/>
      <c r="AB131" s="297"/>
    </row>
    <row r="132" spans="1:28" s="241" customFormat="1" x14ac:dyDescent="0.25">
      <c r="A132" s="309"/>
      <c r="C132" s="242"/>
      <c r="D132" s="243"/>
      <c r="F132" s="242"/>
      <c r="G132" s="242"/>
      <c r="H132" s="260"/>
      <c r="I132" s="242"/>
      <c r="J132" s="42"/>
      <c r="K132" s="42"/>
      <c r="L132" s="42"/>
      <c r="M132" s="244"/>
      <c r="N132" s="42"/>
      <c r="O132" s="245"/>
      <c r="P132" s="245"/>
      <c r="Q132" s="245"/>
      <c r="R132" s="42"/>
      <c r="S132" s="268"/>
      <c r="T132" s="245"/>
      <c r="U132" s="245"/>
      <c r="V132" s="244"/>
      <c r="W132" s="311"/>
      <c r="X132" s="243"/>
      <c r="AA132" s="243"/>
      <c r="AB132" s="246"/>
    </row>
    <row r="133" spans="1:28" s="241" customFormat="1" x14ac:dyDescent="0.25">
      <c r="A133" s="309"/>
      <c r="C133" s="242"/>
      <c r="D133" s="243"/>
      <c r="F133" s="242"/>
      <c r="G133" s="242"/>
      <c r="H133" s="260"/>
      <c r="I133" s="242"/>
      <c r="J133" s="42"/>
      <c r="K133" s="42"/>
      <c r="L133" s="42"/>
      <c r="M133" s="244"/>
      <c r="N133" s="42"/>
      <c r="O133" s="245"/>
      <c r="P133" s="245"/>
      <c r="Q133" s="245"/>
      <c r="R133" s="42"/>
      <c r="S133" s="268"/>
      <c r="T133" s="245"/>
      <c r="U133" s="245"/>
      <c r="V133" s="244"/>
      <c r="W133" s="311"/>
      <c r="X133" s="243"/>
      <c r="AA133" s="243"/>
      <c r="AB133" s="246"/>
    </row>
    <row r="134" spans="1:28" s="241" customFormat="1" x14ac:dyDescent="0.25">
      <c r="A134" s="309"/>
      <c r="C134" s="242"/>
      <c r="D134" s="243"/>
      <c r="F134" s="242"/>
      <c r="G134" s="242"/>
      <c r="H134" s="260"/>
      <c r="I134" s="242"/>
      <c r="J134" s="42"/>
      <c r="K134" s="42"/>
      <c r="L134" s="42"/>
      <c r="M134" s="244"/>
      <c r="N134" s="42"/>
      <c r="O134" s="245"/>
      <c r="P134" s="245"/>
      <c r="Q134" s="245"/>
      <c r="R134" s="42"/>
      <c r="S134" s="268"/>
      <c r="T134" s="245"/>
      <c r="U134" s="245"/>
      <c r="V134" s="244"/>
      <c r="W134" s="311"/>
      <c r="X134" s="243"/>
      <c r="AA134" s="243"/>
      <c r="AB134" s="246"/>
    </row>
  </sheetData>
  <sheetProtection selectLockedCells="1" autoFilter="0"/>
  <autoFilter ref="A3:AB70"/>
  <sortState ref="A3:AL128">
    <sortCondition ref="AB3:AB128"/>
  </sortState>
  <mergeCells count="1">
    <mergeCell ref="A2:D2"/>
  </mergeCells>
  <conditionalFormatting sqref="R4 H4:H5 V5:V70 M4:M5">
    <cfRule type="containsText" dxfId="2303" priority="1626" operator="containsText" text="Not Yet Due">
      <formula>NOT(ISERROR(SEARCH("Not Yet Due",H4)))</formula>
    </cfRule>
    <cfRule type="containsText" dxfId="2302" priority="1715" operator="containsText" text="Deferred">
      <formula>NOT(ISERROR(SEARCH("Deferred",H4)))</formula>
    </cfRule>
    <cfRule type="containsText" dxfId="2301" priority="1716" operator="containsText" text="Deleted">
      <formula>NOT(ISERROR(SEARCH("Deleted",H4)))</formula>
    </cfRule>
    <cfRule type="containsText" dxfId="2300" priority="1722" operator="containsText" text="In Danger of Falling Behind Target">
      <formula>NOT(ISERROR(SEARCH("In Danger of Falling Behind Target",H4)))</formula>
    </cfRule>
    <cfRule type="containsText" dxfId="2299" priority="1758" operator="containsText" text="Not yet due">
      <formula>NOT(ISERROR(SEARCH("Not yet due",H4)))</formula>
    </cfRule>
  </conditionalFormatting>
  <conditionalFormatting sqref="R4 H4:H5 V5:V70 M4:M5">
    <cfRule type="containsText" dxfId="2298" priority="1737" operator="containsText" text="Not yet due">
      <formula>NOT(ISERROR(SEARCH("Not yet due",H4)))</formula>
    </cfRule>
  </conditionalFormatting>
  <conditionalFormatting sqref="R4 H4:H5 V5:V70 M4:M5">
    <cfRule type="containsText" dxfId="2297" priority="1718" operator="containsText" text="Update not Provided">
      <formula>NOT(ISERROR(SEARCH("Update not Provided",H4)))</formula>
    </cfRule>
    <cfRule type="containsText" dxfId="2296" priority="1719" operator="containsText" text="Not yet due">
      <formula>NOT(ISERROR(SEARCH("Not yet due",H4)))</formula>
    </cfRule>
    <cfRule type="containsText" dxfId="2295" priority="1720" operator="containsText" text="Completed Behind Schedule">
      <formula>NOT(ISERROR(SEARCH("Completed Behind Schedule",H4)))</formula>
    </cfRule>
    <cfRule type="containsText" dxfId="2294" priority="1721" operator="containsText" text="Off Target">
      <formula>NOT(ISERROR(SEARCH("Off Target",H4)))</formula>
    </cfRule>
    <cfRule type="containsText" dxfId="2293" priority="1723" operator="containsText" text="On Track to be Achieved">
      <formula>NOT(ISERROR(SEARCH("On Track to be Achieved",H4)))</formula>
    </cfRule>
    <cfRule type="containsText" dxfId="2292" priority="1724" operator="containsText" text="Fully Achieved">
      <formula>NOT(ISERROR(SEARCH("Fully Achieved",H4)))</formula>
    </cfRule>
  </conditionalFormatting>
  <conditionalFormatting sqref="R4 M4">
    <cfRule type="containsText" dxfId="2291" priority="1714" operator="containsText" text="Deferred">
      <formula>NOT(ISERROR(SEARCH("Deferred",M4)))</formula>
    </cfRule>
  </conditionalFormatting>
  <conditionalFormatting sqref="R4 H4:H5 V5:V70 M4:M5">
    <cfRule type="containsText" dxfId="2290" priority="1634" operator="containsText" text="Deferred">
      <formula>NOT(ISERROR(SEARCH("Deferred",H4)))</formula>
    </cfRule>
    <cfRule type="containsText" dxfId="2289" priority="1635" operator="containsText" text="Deleted">
      <formula>NOT(ISERROR(SEARCH("Deleted",H4)))</formula>
    </cfRule>
    <cfRule type="containsText" dxfId="2288" priority="1636" operator="containsText" text="In Danger of Falling Behind Target">
      <formula>NOT(ISERROR(SEARCH("In Danger of Falling Behind Target",H4)))</formula>
    </cfRule>
    <cfRule type="containsText" dxfId="2287" priority="1637" operator="containsText" text="Not yet due">
      <formula>NOT(ISERROR(SEARCH("Not yet due",H4)))</formula>
    </cfRule>
  </conditionalFormatting>
  <conditionalFormatting sqref="H5 V5:V70 M5">
    <cfRule type="containsText" dxfId="2286" priority="983" operator="containsText" text="Fully Achieved">
      <formula>NOT(ISERROR(SEARCH("Fully Achieved",H5)))</formula>
    </cfRule>
    <cfRule type="containsText" dxfId="2285" priority="984" operator="containsText" text="Fully Achieved">
      <formula>NOT(ISERROR(SEARCH("Fully Achieved",H5)))</formula>
    </cfRule>
  </conditionalFormatting>
  <conditionalFormatting sqref="H5 V5:V70 M5">
    <cfRule type="containsText" dxfId="2284" priority="976" operator="containsText" text="Update not Provided">
      <formula>NOT(ISERROR(SEARCH("Update not Provided",H5)))</formula>
    </cfRule>
    <cfRule type="containsText" dxfId="2283" priority="977" operator="containsText" text="Not yet due">
      <formula>NOT(ISERROR(SEARCH("Not yet due",H5)))</formula>
    </cfRule>
    <cfRule type="containsText" dxfId="2282" priority="978" operator="containsText" text="Completed Behind Schedule">
      <formula>NOT(ISERROR(SEARCH("Completed Behind Schedule",H5)))</formula>
    </cfRule>
    <cfRule type="containsText" dxfId="2281" priority="979" operator="containsText" text="Off Target">
      <formula>NOT(ISERROR(SEARCH("Off Target",H5)))</formula>
    </cfRule>
    <cfRule type="containsText" dxfId="2280" priority="980" operator="containsText" text="In Danger of Falling Behind Target">
      <formula>NOT(ISERROR(SEARCH("In Danger of Falling Behind Target",H5)))</formula>
    </cfRule>
    <cfRule type="containsText" dxfId="2279" priority="981" operator="containsText" text="On Track to be Achieved">
      <formula>NOT(ISERROR(SEARCH("On Track to be Achieved",H5)))</formula>
    </cfRule>
    <cfRule type="containsText" dxfId="2278" priority="982" operator="containsText" text="Fully Achieved">
      <formula>NOT(ISERROR(SEARCH("Fully Achieved",H5)))</formula>
    </cfRule>
  </conditionalFormatting>
  <conditionalFormatting sqref="H6:H20">
    <cfRule type="containsText" dxfId="2277" priority="947" operator="containsText" text="Fully Achieved">
      <formula>NOT(ISERROR(SEARCH("Fully Achieved",H6)))</formula>
    </cfRule>
    <cfRule type="containsText" dxfId="2276" priority="948" operator="containsText" text="Fully Achieved">
      <formula>NOT(ISERROR(SEARCH("Fully Achieved",H6)))</formula>
    </cfRule>
  </conditionalFormatting>
  <conditionalFormatting sqref="H6:H20">
    <cfRule type="containsText" dxfId="2275" priority="940" operator="containsText" text="Update not Provided">
      <formula>NOT(ISERROR(SEARCH("Update not Provided",H6)))</formula>
    </cfRule>
    <cfRule type="containsText" dxfId="2274" priority="941" operator="containsText" text="Not yet due">
      <formula>NOT(ISERROR(SEARCH("Not yet due",H6)))</formula>
    </cfRule>
    <cfRule type="containsText" dxfId="2273" priority="942" operator="containsText" text="Completed Behind Schedule">
      <formula>NOT(ISERROR(SEARCH("Completed Behind Schedule",H6)))</formula>
    </cfRule>
    <cfRule type="containsText" dxfId="2272" priority="943" operator="containsText" text="Off Target">
      <formula>NOT(ISERROR(SEARCH("Off Target",H6)))</formula>
    </cfRule>
    <cfRule type="containsText" dxfId="2271" priority="944" operator="containsText" text="In Danger of Falling Behind Target">
      <formula>NOT(ISERROR(SEARCH("In Danger of Falling Behind Target",H6)))</formula>
    </cfRule>
    <cfRule type="containsText" dxfId="2270" priority="945" operator="containsText" text="On Track to be Achieved">
      <formula>NOT(ISERROR(SEARCH("On Track to be Achieved",H6)))</formula>
    </cfRule>
    <cfRule type="containsText" dxfId="2269" priority="946" operator="containsText" text="Fully Achieved">
      <formula>NOT(ISERROR(SEARCH("Fully Achieved",H6)))</formula>
    </cfRule>
  </conditionalFormatting>
  <conditionalFormatting sqref="H6:H20 V5:V70">
    <cfRule type="containsText" dxfId="2268" priority="928" operator="containsText" text="Update not Provided">
      <formula>NOT(ISERROR(SEARCH("Update not Provided",H5)))</formula>
    </cfRule>
    <cfRule type="containsText" dxfId="2267" priority="930" operator="containsText" text="Completed Behind Schedule">
      <formula>NOT(ISERROR(SEARCH("Completed Behind Schedule",H5)))</formula>
    </cfRule>
    <cfRule type="containsText" dxfId="2266" priority="931" operator="containsText" text="Off Target">
      <formula>NOT(ISERROR(SEARCH("Off Target",H5)))</formula>
    </cfRule>
    <cfRule type="containsText" dxfId="2265" priority="932" operator="containsText" text="In Danger of Falling Behind Target">
      <formula>NOT(ISERROR(SEARCH("In Danger of Falling Behind Target",H5)))</formula>
    </cfRule>
    <cfRule type="containsText" dxfId="2264" priority="933" operator="containsText" text="On Track to be Achieved">
      <formula>NOT(ISERROR(SEARCH("On Track to be Achieved",H5)))</formula>
    </cfRule>
    <cfRule type="containsText" dxfId="2263" priority="934" operator="containsText" text="Fully Achieved">
      <formula>NOT(ISERROR(SEARCH("Fully Achieved",H5)))</formula>
    </cfRule>
  </conditionalFormatting>
  <conditionalFormatting sqref="H6:H20">
    <cfRule type="containsText" dxfId="2262" priority="912" operator="containsText" text="Not Yet Due">
      <formula>NOT(ISERROR(SEARCH("Not Yet Due",H6)))</formula>
    </cfRule>
    <cfRule type="containsText" dxfId="2261" priority="918" operator="containsText" text="Deferred">
      <formula>NOT(ISERROR(SEARCH("Deferred",H6)))</formula>
    </cfRule>
    <cfRule type="containsText" dxfId="2260" priority="919" operator="containsText" text="Deleted">
      <formula>NOT(ISERROR(SEARCH("Deleted",H6)))</formula>
    </cfRule>
    <cfRule type="containsText" dxfId="2259" priority="924" operator="containsText" text="In Danger of Falling Behind Target">
      <formula>NOT(ISERROR(SEARCH("In Danger of Falling Behind Target",H6)))</formula>
    </cfRule>
    <cfRule type="containsText" dxfId="2258" priority="929" operator="containsText" text="Not yet due">
      <formula>NOT(ISERROR(SEARCH("Not yet due",H6)))</formula>
    </cfRule>
  </conditionalFormatting>
  <conditionalFormatting sqref="H6:H20">
    <cfRule type="containsText" dxfId="2257" priority="927" operator="containsText" text="Not yet due">
      <formula>NOT(ISERROR(SEARCH("Not yet due",H6)))</formula>
    </cfRule>
  </conditionalFormatting>
  <conditionalFormatting sqref="H6:H20">
    <cfRule type="containsText" dxfId="2256" priority="920" operator="containsText" text="Update not Provided">
      <formula>NOT(ISERROR(SEARCH("Update not Provided",H6)))</formula>
    </cfRule>
    <cfRule type="containsText" dxfId="2255" priority="921" operator="containsText" text="Not yet due">
      <formula>NOT(ISERROR(SEARCH("Not yet due",H6)))</formula>
    </cfRule>
    <cfRule type="containsText" dxfId="2254" priority="922" operator="containsText" text="Completed Behind Schedule">
      <formula>NOT(ISERROR(SEARCH("Completed Behind Schedule",H6)))</formula>
    </cfRule>
    <cfRule type="containsText" dxfId="2253" priority="923" operator="containsText" text="Off Target">
      <formula>NOT(ISERROR(SEARCH("Off Target",H6)))</formula>
    </cfRule>
    <cfRule type="containsText" dxfId="2252" priority="925" operator="containsText" text="On Track to be Achieved">
      <formula>NOT(ISERROR(SEARCH("On Track to be Achieved",H6)))</formula>
    </cfRule>
    <cfRule type="containsText" dxfId="2251" priority="926" operator="containsText" text="Fully Achieved">
      <formula>NOT(ISERROR(SEARCH("Fully Achieved",H6)))</formula>
    </cfRule>
  </conditionalFormatting>
  <conditionalFormatting sqref="H6:H20">
    <cfRule type="containsText" dxfId="2250" priority="913" operator="containsText" text="Deferred">
      <formula>NOT(ISERROR(SEARCH("Deferred",H6)))</formula>
    </cfRule>
    <cfRule type="containsText" dxfId="2249" priority="914" operator="containsText" text="Deleted">
      <formula>NOT(ISERROR(SEARCH("Deleted",H6)))</formula>
    </cfRule>
    <cfRule type="containsText" dxfId="2248" priority="915" operator="containsText" text="In Danger of Falling Behind Target">
      <formula>NOT(ISERROR(SEARCH("In Danger of Falling Behind Target",H6)))</formula>
    </cfRule>
    <cfRule type="containsText" dxfId="2247" priority="916" operator="containsText" text="Not yet due">
      <formula>NOT(ISERROR(SEARCH("Not yet due",H6)))</formula>
    </cfRule>
  </conditionalFormatting>
  <conditionalFormatting sqref="H21:H70">
    <cfRule type="containsText" dxfId="2246" priority="905" operator="containsText" text="Fully Achieved">
      <formula>NOT(ISERROR(SEARCH("Fully Achieved",H21)))</formula>
    </cfRule>
    <cfRule type="containsText" dxfId="2245" priority="906" operator="containsText" text="Fully Achieved">
      <formula>NOT(ISERROR(SEARCH("Fully Achieved",H21)))</formula>
    </cfRule>
  </conditionalFormatting>
  <conditionalFormatting sqref="H21:H70">
    <cfRule type="containsText" dxfId="2244" priority="898" operator="containsText" text="Update not Provided">
      <formula>NOT(ISERROR(SEARCH("Update not Provided",H21)))</formula>
    </cfRule>
    <cfRule type="containsText" dxfId="2243" priority="899" operator="containsText" text="Not yet due">
      <formula>NOT(ISERROR(SEARCH("Not yet due",H21)))</formula>
    </cfRule>
    <cfRule type="containsText" dxfId="2242" priority="900" operator="containsText" text="Completed Behind Schedule">
      <formula>NOT(ISERROR(SEARCH("Completed Behind Schedule",H21)))</formula>
    </cfRule>
    <cfRule type="containsText" dxfId="2241" priority="901" operator="containsText" text="Off Target">
      <formula>NOT(ISERROR(SEARCH("Off Target",H21)))</formula>
    </cfRule>
    <cfRule type="containsText" dxfId="2240" priority="902" operator="containsText" text="In Danger of Falling Behind Target">
      <formula>NOT(ISERROR(SEARCH("In Danger of Falling Behind Target",H21)))</formula>
    </cfRule>
    <cfRule type="containsText" dxfId="2239" priority="903" operator="containsText" text="On Track to be Achieved">
      <formula>NOT(ISERROR(SEARCH("On Track to be Achieved",H21)))</formula>
    </cfRule>
    <cfRule type="containsText" dxfId="2238" priority="904" operator="containsText" text="Fully Achieved">
      <formula>NOT(ISERROR(SEARCH("Fully Achieved",H21)))</formula>
    </cfRule>
  </conditionalFormatting>
  <conditionalFormatting sqref="H21:H70">
    <cfRule type="containsText" dxfId="2237" priority="886" operator="containsText" text="Update not Provided">
      <formula>NOT(ISERROR(SEARCH("Update not Provided",H21)))</formula>
    </cfRule>
    <cfRule type="containsText" dxfId="2236" priority="888" operator="containsText" text="Completed Behind Schedule">
      <formula>NOT(ISERROR(SEARCH("Completed Behind Schedule",H21)))</formula>
    </cfRule>
    <cfRule type="containsText" dxfId="2235" priority="889" operator="containsText" text="Off Target">
      <formula>NOT(ISERROR(SEARCH("Off Target",H21)))</formula>
    </cfRule>
    <cfRule type="containsText" dxfId="2234" priority="890" operator="containsText" text="In Danger of Falling Behind Target">
      <formula>NOT(ISERROR(SEARCH("In Danger of Falling Behind Target",H21)))</formula>
    </cfRule>
    <cfRule type="containsText" dxfId="2233" priority="891" operator="containsText" text="On Track to be Achieved">
      <formula>NOT(ISERROR(SEARCH("On Track to be Achieved",H21)))</formula>
    </cfRule>
    <cfRule type="containsText" dxfId="2232" priority="892" operator="containsText" text="Fully Achieved">
      <formula>NOT(ISERROR(SEARCH("Fully Achieved",H21)))</formula>
    </cfRule>
  </conditionalFormatting>
  <conditionalFormatting sqref="H21:H70">
    <cfRule type="containsText" dxfId="2231" priority="870" operator="containsText" text="Not Yet Due">
      <formula>NOT(ISERROR(SEARCH("Not Yet Due",H21)))</formula>
    </cfRule>
    <cfRule type="containsText" dxfId="2230" priority="876" operator="containsText" text="Deferred">
      <formula>NOT(ISERROR(SEARCH("Deferred",H21)))</formula>
    </cfRule>
    <cfRule type="containsText" dxfId="2229" priority="877" operator="containsText" text="Deleted">
      <formula>NOT(ISERROR(SEARCH("Deleted",H21)))</formula>
    </cfRule>
    <cfRule type="containsText" dxfId="2228" priority="882" operator="containsText" text="In Danger of Falling Behind Target">
      <formula>NOT(ISERROR(SEARCH("In Danger of Falling Behind Target",H21)))</formula>
    </cfRule>
    <cfRule type="containsText" dxfId="2227" priority="887" operator="containsText" text="Not yet due">
      <formula>NOT(ISERROR(SEARCH("Not yet due",H21)))</formula>
    </cfRule>
  </conditionalFormatting>
  <conditionalFormatting sqref="H21:H70">
    <cfRule type="containsText" dxfId="2226" priority="885" operator="containsText" text="Not yet due">
      <formula>NOT(ISERROR(SEARCH("Not yet due",H21)))</formula>
    </cfRule>
  </conditionalFormatting>
  <conditionalFormatting sqref="H21:H70">
    <cfRule type="containsText" dxfId="2225" priority="878" operator="containsText" text="Update not Provided">
      <formula>NOT(ISERROR(SEARCH("Update not Provided",H21)))</formula>
    </cfRule>
    <cfRule type="containsText" dxfId="2224" priority="879" operator="containsText" text="Not yet due">
      <formula>NOT(ISERROR(SEARCH("Not yet due",H21)))</formula>
    </cfRule>
    <cfRule type="containsText" dxfId="2223" priority="880" operator="containsText" text="Completed Behind Schedule">
      <formula>NOT(ISERROR(SEARCH("Completed Behind Schedule",H21)))</formula>
    </cfRule>
    <cfRule type="containsText" dxfId="2222" priority="881" operator="containsText" text="Off Target">
      <formula>NOT(ISERROR(SEARCH("Off Target",H21)))</formula>
    </cfRule>
    <cfRule type="containsText" dxfId="2221" priority="883" operator="containsText" text="On Track to be Achieved">
      <formula>NOT(ISERROR(SEARCH("On Track to be Achieved",H21)))</formula>
    </cfRule>
    <cfRule type="containsText" dxfId="2220" priority="884" operator="containsText" text="Fully Achieved">
      <formula>NOT(ISERROR(SEARCH("Fully Achieved",H21)))</formula>
    </cfRule>
  </conditionalFormatting>
  <conditionalFormatting sqref="H21:H70">
    <cfRule type="containsText" dxfId="2219" priority="871" operator="containsText" text="Deferred">
      <formula>NOT(ISERROR(SEARCH("Deferred",H21)))</formula>
    </cfRule>
    <cfRule type="containsText" dxfId="2218" priority="872" operator="containsText" text="Deleted">
      <formula>NOT(ISERROR(SEARCH("Deleted",H21)))</formula>
    </cfRule>
    <cfRule type="containsText" dxfId="2217" priority="873" operator="containsText" text="In Danger of Falling Behind Target">
      <formula>NOT(ISERROR(SEARCH("In Danger of Falling Behind Target",H21)))</formula>
    </cfRule>
    <cfRule type="containsText" dxfId="2216" priority="874" operator="containsText" text="Not yet due">
      <formula>NOT(ISERROR(SEARCH("Not yet due",H21)))</formula>
    </cfRule>
  </conditionalFormatting>
  <conditionalFormatting sqref="V21:V70">
    <cfRule type="containsText" dxfId="2215" priority="534" operator="containsText" text="Fully Achieved">
      <formula>NOT(ISERROR(SEARCH("Fully Achieved",V21)))</formula>
    </cfRule>
    <cfRule type="containsText" dxfId="2214" priority="535" operator="containsText" text="Fully Achieved">
      <formula>NOT(ISERROR(SEARCH("Fully Achieved",V21)))</formula>
    </cfRule>
  </conditionalFormatting>
  <conditionalFormatting sqref="V21:V70">
    <cfRule type="containsText" dxfId="2213" priority="527" operator="containsText" text="Update not Provided">
      <formula>NOT(ISERROR(SEARCH("Update not Provided",V21)))</formula>
    </cfRule>
    <cfRule type="containsText" dxfId="2212" priority="528" operator="containsText" text="Not yet due">
      <formula>NOT(ISERROR(SEARCH("Not yet due",V21)))</formula>
    </cfRule>
    <cfRule type="containsText" dxfId="2211" priority="529" operator="containsText" text="Completed Behind Schedule">
      <formula>NOT(ISERROR(SEARCH("Completed Behind Schedule",V21)))</formula>
    </cfRule>
    <cfRule type="containsText" dxfId="2210" priority="530" operator="containsText" text="Off Target">
      <formula>NOT(ISERROR(SEARCH("Off Target",V21)))</formula>
    </cfRule>
    <cfRule type="containsText" dxfId="2209" priority="531" operator="containsText" text="In Danger of Falling Behind Target">
      <formula>NOT(ISERROR(SEARCH("In Danger of Falling Behind Target",V21)))</formula>
    </cfRule>
    <cfRule type="containsText" dxfId="2208" priority="532" operator="containsText" text="On Track to be Achieved">
      <formula>NOT(ISERROR(SEARCH("On Track to be Achieved",V21)))</formula>
    </cfRule>
    <cfRule type="containsText" dxfId="2207" priority="533" operator="containsText" text="Fully Achieved">
      <formula>NOT(ISERROR(SEARCH("Fully Achieved",V21)))</formula>
    </cfRule>
  </conditionalFormatting>
  <conditionalFormatting sqref="V21:V70">
    <cfRule type="containsText" dxfId="2206" priority="520" operator="containsText" text="Update not Provided">
      <formula>NOT(ISERROR(SEARCH("Update not Provided",V21)))</formula>
    </cfRule>
    <cfRule type="containsText" dxfId="2205" priority="522" operator="containsText" text="Completed Behind Schedule">
      <formula>NOT(ISERROR(SEARCH("Completed Behind Schedule",V21)))</formula>
    </cfRule>
    <cfRule type="containsText" dxfId="2204" priority="523" operator="containsText" text="Off Target">
      <formula>NOT(ISERROR(SEARCH("Off Target",V21)))</formula>
    </cfRule>
    <cfRule type="containsText" dxfId="2203" priority="524" operator="containsText" text="In Danger of Falling Behind Target">
      <formula>NOT(ISERROR(SEARCH("In Danger of Falling Behind Target",V21)))</formula>
    </cfRule>
    <cfRule type="containsText" dxfId="2202" priority="525" operator="containsText" text="On Track to be Achieved">
      <formula>NOT(ISERROR(SEARCH("On Track to be Achieved",V21)))</formula>
    </cfRule>
    <cfRule type="containsText" dxfId="2201" priority="526" operator="containsText" text="Fully Achieved">
      <formula>NOT(ISERROR(SEARCH("Fully Achieved",V21)))</formula>
    </cfRule>
  </conditionalFormatting>
  <conditionalFormatting sqref="V21:V70">
    <cfRule type="containsText" dxfId="2200" priority="505" operator="containsText" text="Not Yet Due">
      <formula>NOT(ISERROR(SEARCH("Not Yet Due",V21)))</formula>
    </cfRule>
    <cfRule type="containsText" dxfId="2199" priority="510" operator="containsText" text="Deferred">
      <formula>NOT(ISERROR(SEARCH("Deferred",V21)))</formula>
    </cfRule>
    <cfRule type="containsText" dxfId="2198" priority="511" operator="containsText" text="Deleted">
      <formula>NOT(ISERROR(SEARCH("Deleted",V21)))</formula>
    </cfRule>
    <cfRule type="containsText" dxfId="2197" priority="516" operator="containsText" text="In Danger of Falling Behind Target">
      <formula>NOT(ISERROR(SEARCH("In Danger of Falling Behind Target",V21)))</formula>
    </cfRule>
    <cfRule type="containsText" dxfId="2196" priority="521" operator="containsText" text="Not yet due">
      <formula>NOT(ISERROR(SEARCH("Not yet due",V21)))</formula>
    </cfRule>
  </conditionalFormatting>
  <conditionalFormatting sqref="V21:V70">
    <cfRule type="containsText" dxfId="2195" priority="519" operator="containsText" text="Not yet due">
      <formula>NOT(ISERROR(SEARCH("Not yet due",V21)))</formula>
    </cfRule>
  </conditionalFormatting>
  <conditionalFormatting sqref="V21:V70">
    <cfRule type="containsText" dxfId="2194" priority="512" operator="containsText" text="Update not Provided">
      <formula>NOT(ISERROR(SEARCH("Update not Provided",V21)))</formula>
    </cfRule>
    <cfRule type="containsText" dxfId="2193" priority="513" operator="containsText" text="Not yet due">
      <formula>NOT(ISERROR(SEARCH("Not yet due",V21)))</formula>
    </cfRule>
    <cfRule type="containsText" dxfId="2192" priority="514" operator="containsText" text="Completed Behind Schedule">
      <formula>NOT(ISERROR(SEARCH("Completed Behind Schedule",V21)))</formula>
    </cfRule>
    <cfRule type="containsText" dxfId="2191" priority="515" operator="containsText" text="Off Target">
      <formula>NOT(ISERROR(SEARCH("Off Target",V21)))</formula>
    </cfRule>
    <cfRule type="containsText" dxfId="2190" priority="517" operator="containsText" text="On Track to be Achieved">
      <formula>NOT(ISERROR(SEARCH("On Track to be Achieved",V21)))</formula>
    </cfRule>
    <cfRule type="containsText" dxfId="2189" priority="518" operator="containsText" text="Fully Achieved">
      <formula>NOT(ISERROR(SEARCH("Fully Achieved",V21)))</formula>
    </cfRule>
  </conditionalFormatting>
  <conditionalFormatting sqref="V21:V70">
    <cfRule type="containsText" dxfId="2188" priority="506" operator="containsText" text="Deferred">
      <formula>NOT(ISERROR(SEARCH("Deferred",V21)))</formula>
    </cfRule>
    <cfRule type="containsText" dxfId="2187" priority="507" operator="containsText" text="Deleted">
      <formula>NOT(ISERROR(SEARCH("Deleted",V21)))</formula>
    </cfRule>
    <cfRule type="containsText" dxfId="2186" priority="508" operator="containsText" text="In Danger of Falling Behind Target">
      <formula>NOT(ISERROR(SEARCH("In Danger of Falling Behind Target",V21)))</formula>
    </cfRule>
    <cfRule type="containsText" dxfId="2185" priority="509" operator="containsText" text="Not yet due">
      <formula>NOT(ISERROR(SEARCH("Not yet due",V21)))</formula>
    </cfRule>
  </conditionalFormatting>
  <conditionalFormatting sqref="V7:V20">
    <cfRule type="containsText" dxfId="2184" priority="503" operator="containsText" text="Fully Achieved">
      <formula>NOT(ISERROR(SEARCH("Fully Achieved",V7)))</formula>
    </cfRule>
    <cfRule type="containsText" dxfId="2183" priority="504" operator="containsText" text="Fully Achieved">
      <formula>NOT(ISERROR(SEARCH("Fully Achieved",V7)))</formula>
    </cfRule>
  </conditionalFormatting>
  <conditionalFormatting sqref="V7:V20">
    <cfRule type="containsText" dxfId="2182" priority="496" operator="containsText" text="Update not Provided">
      <formula>NOT(ISERROR(SEARCH("Update not Provided",V7)))</formula>
    </cfRule>
    <cfRule type="containsText" dxfId="2181" priority="497" operator="containsText" text="Not yet due">
      <formula>NOT(ISERROR(SEARCH("Not yet due",V7)))</formula>
    </cfRule>
    <cfRule type="containsText" dxfId="2180" priority="498" operator="containsText" text="Completed Behind Schedule">
      <formula>NOT(ISERROR(SEARCH("Completed Behind Schedule",V7)))</formula>
    </cfRule>
    <cfRule type="containsText" dxfId="2179" priority="499" operator="containsText" text="Off Target">
      <formula>NOT(ISERROR(SEARCH("Off Target",V7)))</formula>
    </cfRule>
    <cfRule type="containsText" dxfId="2178" priority="500" operator="containsText" text="In Danger of Falling Behind Target">
      <formula>NOT(ISERROR(SEARCH("In Danger of Falling Behind Target",V7)))</formula>
    </cfRule>
    <cfRule type="containsText" dxfId="2177" priority="501" operator="containsText" text="On Track to be Achieved">
      <formula>NOT(ISERROR(SEARCH("On Track to be Achieved",V7)))</formula>
    </cfRule>
    <cfRule type="containsText" dxfId="2176" priority="502" operator="containsText" text="Fully Achieved">
      <formula>NOT(ISERROR(SEARCH("Fully Achieved",V7)))</formula>
    </cfRule>
  </conditionalFormatting>
  <conditionalFormatting sqref="V7:V20">
    <cfRule type="containsText" dxfId="2175" priority="489" operator="containsText" text="Update not Provided">
      <formula>NOT(ISERROR(SEARCH("Update not Provided",V7)))</formula>
    </cfRule>
    <cfRule type="containsText" dxfId="2174" priority="491" operator="containsText" text="Completed Behind Schedule">
      <formula>NOT(ISERROR(SEARCH("Completed Behind Schedule",V7)))</formula>
    </cfRule>
    <cfRule type="containsText" dxfId="2173" priority="492" operator="containsText" text="Off Target">
      <formula>NOT(ISERROR(SEARCH("Off Target",V7)))</formula>
    </cfRule>
    <cfRule type="containsText" dxfId="2172" priority="493" operator="containsText" text="In Danger of Falling Behind Target">
      <formula>NOT(ISERROR(SEARCH("In Danger of Falling Behind Target",V7)))</formula>
    </cfRule>
    <cfRule type="containsText" dxfId="2171" priority="494" operator="containsText" text="On Track to be Achieved">
      <formula>NOT(ISERROR(SEARCH("On Track to be Achieved",V7)))</formula>
    </cfRule>
    <cfRule type="containsText" dxfId="2170" priority="495" operator="containsText" text="Fully Achieved">
      <formula>NOT(ISERROR(SEARCH("Fully Achieved",V7)))</formula>
    </cfRule>
  </conditionalFormatting>
  <conditionalFormatting sqref="V7:V20">
    <cfRule type="containsText" dxfId="2169" priority="474" operator="containsText" text="Not Yet Due">
      <formula>NOT(ISERROR(SEARCH("Not Yet Due",V7)))</formula>
    </cfRule>
    <cfRule type="containsText" dxfId="2168" priority="479" operator="containsText" text="Deferred">
      <formula>NOT(ISERROR(SEARCH("Deferred",V7)))</formula>
    </cfRule>
    <cfRule type="containsText" dxfId="2167" priority="480" operator="containsText" text="Deleted">
      <formula>NOT(ISERROR(SEARCH("Deleted",V7)))</formula>
    </cfRule>
    <cfRule type="containsText" dxfId="2166" priority="485" operator="containsText" text="In Danger of Falling Behind Target">
      <formula>NOT(ISERROR(SEARCH("In Danger of Falling Behind Target",V7)))</formula>
    </cfRule>
    <cfRule type="containsText" dxfId="2165" priority="490" operator="containsText" text="Not yet due">
      <formula>NOT(ISERROR(SEARCH("Not yet due",V7)))</formula>
    </cfRule>
  </conditionalFormatting>
  <conditionalFormatting sqref="V7:V20">
    <cfRule type="containsText" dxfId="2164" priority="488" operator="containsText" text="Not yet due">
      <formula>NOT(ISERROR(SEARCH("Not yet due",V7)))</formula>
    </cfRule>
  </conditionalFormatting>
  <conditionalFormatting sqref="V7:V20">
    <cfRule type="containsText" dxfId="2163" priority="481" operator="containsText" text="Update not Provided">
      <formula>NOT(ISERROR(SEARCH("Update not Provided",V7)))</formula>
    </cfRule>
    <cfRule type="containsText" dxfId="2162" priority="482" operator="containsText" text="Not yet due">
      <formula>NOT(ISERROR(SEARCH("Not yet due",V7)))</formula>
    </cfRule>
    <cfRule type="containsText" dxfId="2161" priority="483" operator="containsText" text="Completed Behind Schedule">
      <formula>NOT(ISERROR(SEARCH("Completed Behind Schedule",V7)))</formula>
    </cfRule>
    <cfRule type="containsText" dxfId="2160" priority="484" operator="containsText" text="Off Target">
      <formula>NOT(ISERROR(SEARCH("Off Target",V7)))</formula>
    </cfRule>
    <cfRule type="containsText" dxfId="2159" priority="486" operator="containsText" text="On Track to be Achieved">
      <formula>NOT(ISERROR(SEARCH("On Track to be Achieved",V7)))</formula>
    </cfRule>
    <cfRule type="containsText" dxfId="2158" priority="487" operator="containsText" text="Fully Achieved">
      <formula>NOT(ISERROR(SEARCH("Fully Achieved",V7)))</formula>
    </cfRule>
  </conditionalFormatting>
  <conditionalFormatting sqref="V7:V20">
    <cfRule type="containsText" dxfId="2157" priority="475" operator="containsText" text="Deferred">
      <formula>NOT(ISERROR(SEARCH("Deferred",V7)))</formula>
    </cfRule>
    <cfRule type="containsText" dxfId="2156" priority="476" operator="containsText" text="Deleted">
      <formula>NOT(ISERROR(SEARCH("Deleted",V7)))</formula>
    </cfRule>
    <cfRule type="containsText" dxfId="2155" priority="477" operator="containsText" text="In Danger of Falling Behind Target">
      <formula>NOT(ISERROR(SEARCH("In Danger of Falling Behind Target",V7)))</formula>
    </cfRule>
    <cfRule type="containsText" dxfId="2154" priority="478" operator="containsText" text="Not yet due">
      <formula>NOT(ISERROR(SEARCH("Not yet due",V7)))</formula>
    </cfRule>
  </conditionalFormatting>
  <conditionalFormatting sqref="V49:V50">
    <cfRule type="containsText" dxfId="2153" priority="472" operator="containsText" text="Fully Achieved">
      <formula>NOT(ISERROR(SEARCH("Fully Achieved",V49)))</formula>
    </cfRule>
    <cfRule type="containsText" dxfId="2152" priority="473" operator="containsText" text="Fully Achieved">
      <formula>NOT(ISERROR(SEARCH("Fully Achieved",V49)))</formula>
    </cfRule>
  </conditionalFormatting>
  <conditionalFormatting sqref="V49:V50">
    <cfRule type="containsText" dxfId="2151" priority="465" operator="containsText" text="Update not Provided">
      <formula>NOT(ISERROR(SEARCH("Update not Provided",V49)))</formula>
    </cfRule>
    <cfRule type="containsText" dxfId="2150" priority="466" operator="containsText" text="Not yet due">
      <formula>NOT(ISERROR(SEARCH("Not yet due",V49)))</formula>
    </cfRule>
    <cfRule type="containsText" dxfId="2149" priority="467" operator="containsText" text="Completed Behind Schedule">
      <formula>NOT(ISERROR(SEARCH("Completed Behind Schedule",V49)))</formula>
    </cfRule>
    <cfRule type="containsText" dxfId="2148" priority="468" operator="containsText" text="Off Target">
      <formula>NOT(ISERROR(SEARCH("Off Target",V49)))</formula>
    </cfRule>
    <cfRule type="containsText" dxfId="2147" priority="469" operator="containsText" text="In Danger of Falling Behind Target">
      <formula>NOT(ISERROR(SEARCH("In Danger of Falling Behind Target",V49)))</formula>
    </cfRule>
    <cfRule type="containsText" dxfId="2146" priority="470" operator="containsText" text="On Track to be Achieved">
      <formula>NOT(ISERROR(SEARCH("On Track to be Achieved",V49)))</formula>
    </cfRule>
    <cfRule type="containsText" dxfId="2145" priority="471" operator="containsText" text="Fully Achieved">
      <formula>NOT(ISERROR(SEARCH("Fully Achieved",V49)))</formula>
    </cfRule>
  </conditionalFormatting>
  <conditionalFormatting sqref="V49:V50">
    <cfRule type="containsText" dxfId="2144" priority="458" operator="containsText" text="Update not Provided">
      <formula>NOT(ISERROR(SEARCH("Update not Provided",V49)))</formula>
    </cfRule>
    <cfRule type="containsText" dxfId="2143" priority="460" operator="containsText" text="Completed Behind Schedule">
      <formula>NOT(ISERROR(SEARCH("Completed Behind Schedule",V49)))</formula>
    </cfRule>
    <cfRule type="containsText" dxfId="2142" priority="461" operator="containsText" text="Off Target">
      <formula>NOT(ISERROR(SEARCH("Off Target",V49)))</formula>
    </cfRule>
    <cfRule type="containsText" dxfId="2141" priority="462" operator="containsText" text="In Danger of Falling Behind Target">
      <formula>NOT(ISERROR(SEARCH("In Danger of Falling Behind Target",V49)))</formula>
    </cfRule>
    <cfRule type="containsText" dxfId="2140" priority="463" operator="containsText" text="On Track to be Achieved">
      <formula>NOT(ISERROR(SEARCH("On Track to be Achieved",V49)))</formula>
    </cfRule>
    <cfRule type="containsText" dxfId="2139" priority="464" operator="containsText" text="Fully Achieved">
      <formula>NOT(ISERROR(SEARCH("Fully Achieved",V49)))</formula>
    </cfRule>
  </conditionalFormatting>
  <conditionalFormatting sqref="V49:V50">
    <cfRule type="containsText" dxfId="2138" priority="443" operator="containsText" text="Not Yet Due">
      <formula>NOT(ISERROR(SEARCH("Not Yet Due",V49)))</formula>
    </cfRule>
    <cfRule type="containsText" dxfId="2137" priority="448" operator="containsText" text="Deferred">
      <formula>NOT(ISERROR(SEARCH("Deferred",V49)))</formula>
    </cfRule>
    <cfRule type="containsText" dxfId="2136" priority="449" operator="containsText" text="Deleted">
      <formula>NOT(ISERROR(SEARCH("Deleted",V49)))</formula>
    </cfRule>
    <cfRule type="containsText" dxfId="2135" priority="454" operator="containsText" text="In Danger of Falling Behind Target">
      <formula>NOT(ISERROR(SEARCH("In Danger of Falling Behind Target",V49)))</formula>
    </cfRule>
    <cfRule type="containsText" dxfId="2134" priority="459" operator="containsText" text="Not yet due">
      <formula>NOT(ISERROR(SEARCH("Not yet due",V49)))</formula>
    </cfRule>
  </conditionalFormatting>
  <conditionalFormatting sqref="V49:V50">
    <cfRule type="containsText" dxfId="2133" priority="457" operator="containsText" text="Not yet due">
      <formula>NOT(ISERROR(SEARCH("Not yet due",V49)))</formula>
    </cfRule>
  </conditionalFormatting>
  <conditionalFormatting sqref="V49:V50">
    <cfRule type="containsText" dxfId="2132" priority="450" operator="containsText" text="Update not Provided">
      <formula>NOT(ISERROR(SEARCH("Update not Provided",V49)))</formula>
    </cfRule>
    <cfRule type="containsText" dxfId="2131" priority="451" operator="containsText" text="Not yet due">
      <formula>NOT(ISERROR(SEARCH("Not yet due",V49)))</formula>
    </cfRule>
    <cfRule type="containsText" dxfId="2130" priority="452" operator="containsText" text="Completed Behind Schedule">
      <formula>NOT(ISERROR(SEARCH("Completed Behind Schedule",V49)))</formula>
    </cfRule>
    <cfRule type="containsText" dxfId="2129" priority="453" operator="containsText" text="Off Target">
      <formula>NOT(ISERROR(SEARCH("Off Target",V49)))</formula>
    </cfRule>
    <cfRule type="containsText" dxfId="2128" priority="455" operator="containsText" text="On Track to be Achieved">
      <formula>NOT(ISERROR(SEARCH("On Track to be Achieved",V49)))</formula>
    </cfRule>
    <cfRule type="containsText" dxfId="2127" priority="456" operator="containsText" text="Fully Achieved">
      <formula>NOT(ISERROR(SEARCH("Fully Achieved",V49)))</formula>
    </cfRule>
  </conditionalFormatting>
  <conditionalFormatting sqref="V49:V50">
    <cfRule type="containsText" dxfId="2126" priority="444" operator="containsText" text="Deferred">
      <formula>NOT(ISERROR(SEARCH("Deferred",V49)))</formula>
    </cfRule>
    <cfRule type="containsText" dxfId="2125" priority="445" operator="containsText" text="Deleted">
      <formula>NOT(ISERROR(SEARCH("Deleted",V49)))</formula>
    </cfRule>
    <cfRule type="containsText" dxfId="2124" priority="446" operator="containsText" text="In Danger of Falling Behind Target">
      <formula>NOT(ISERROR(SEARCH("In Danger of Falling Behind Target",V49)))</formula>
    </cfRule>
    <cfRule type="containsText" dxfId="2123" priority="447" operator="containsText" text="Not yet due">
      <formula>NOT(ISERROR(SEARCH("Not yet due",V49)))</formula>
    </cfRule>
  </conditionalFormatting>
  <conditionalFormatting sqref="V4:V70">
    <cfRule type="containsText" dxfId="2122" priority="287" operator="containsText" text="Target Partially Met">
      <formula>NOT(ISERROR(SEARCH("Target Partially Met",V4)))</formula>
    </cfRule>
    <cfRule type="containsText" dxfId="2121" priority="1297" operator="containsText" text="Deleted">
      <formula>NOT(ISERROR(SEARCH("Deleted",V4)))</formula>
    </cfRule>
    <cfRule type="containsText" dxfId="2120" priority="1298" operator="containsText" text="Deferred">
      <formula>NOT(ISERROR(SEARCH("Deferred",V4)))</formula>
    </cfRule>
    <cfRule type="containsText" dxfId="2119" priority="1299" operator="containsText" text="Completion Date Within Reasonable Tolerance">
      <formula>NOT(ISERROR(SEARCH("Completion Date Within Reasonable Tolerance",V4)))</formula>
    </cfRule>
    <cfRule type="containsText" dxfId="2118" priority="1300" operator="containsText" text="Completed Significantly After Target Deadline">
      <formula>NOT(ISERROR(SEARCH("Completed Significantly After Target Deadline",V4)))</formula>
    </cfRule>
    <cfRule type="containsText" dxfId="2117" priority="1776" operator="containsText" text="Numerical Outturn Within 10% Tolerance">
      <formula>NOT(ISERROR(SEARCH("Numerical Outturn Within 10% Tolerance",V4)))</formula>
    </cfRule>
    <cfRule type="containsText" dxfId="2116" priority="1777" operator="containsText" text="Numerical Outturn Within 5% Tolerance">
      <formula>NOT(ISERROR(SEARCH("Numerical Outturn Within 5% Tolerance",V4)))</formula>
    </cfRule>
    <cfRule type="containsText" dxfId="2115" priority="1778" operator="containsText" text="Target Achieved / Exceeded">
      <formula>NOT(ISERROR(SEARCH("Target Achieved / Exceeded",V4)))</formula>
    </cfRule>
    <cfRule type="containsText" dxfId="2114" priority="1779" operator="containsText" text="Full Update Not Yet Available">
      <formula>NOT(ISERROR(SEARCH("Full Update Not Yet Available",V4)))</formula>
    </cfRule>
    <cfRule type="containsText" dxfId="2113" priority="1780" operator="containsText" text="Full Update Not Yet Available">
      <formula>NOT(ISERROR(SEARCH("Full Update Not Yet Available",V4)))</formula>
    </cfRule>
    <cfRule type="containsText" dxfId="2112" priority="1783" operator="containsText" text="Update not Provided">
      <formula>NOT(ISERROR(SEARCH("Update not Provided",V4)))</formula>
    </cfRule>
    <cfRule type="containsText" dxfId="2111" priority="1784" operator="containsText" text="Not yet due">
      <formula>NOT(ISERROR(SEARCH("Not yet due",V4)))</formula>
    </cfRule>
    <cfRule type="containsText" dxfId="2110" priority="1785" operator="containsText" text="Completed Behind Schedule">
      <formula>NOT(ISERROR(SEARCH("Completed Behind Schedule",V4)))</formula>
    </cfRule>
    <cfRule type="containsText" dxfId="2109" priority="1786" operator="containsText" text="Off Target">
      <formula>NOT(ISERROR(SEARCH("Off Target",V4)))</formula>
    </cfRule>
    <cfRule type="containsText" dxfId="2108" priority="1787" operator="containsText" text="In Danger of Falling Behind Target">
      <formula>NOT(ISERROR(SEARCH("In Danger of Falling Behind Target",V4)))</formula>
    </cfRule>
    <cfRule type="containsText" dxfId="2107" priority="1788" operator="containsText" text="On Track to be Achieved">
      <formula>NOT(ISERROR(SEARCH("On Track to be Achieved",V4)))</formula>
    </cfRule>
    <cfRule type="containsText" dxfId="2106" priority="1789" operator="containsText" text="Fully Achieved">
      <formula>NOT(ISERROR(SEARCH("Fully Achieved",V4)))</formula>
    </cfRule>
    <cfRule type="containsText" dxfId="2105" priority="1790" operator="containsText" text="Fully Achieved">
      <formula>NOT(ISERROR(SEARCH("Fully Achieved",V4)))</formula>
    </cfRule>
    <cfRule type="containsText" dxfId="2104" priority="1791" operator="containsText" text="Fully Achieved">
      <formula>NOT(ISERROR(SEARCH("Fully Achieved",V4)))</formula>
    </cfRule>
  </conditionalFormatting>
  <conditionalFormatting sqref="M14 M25 M28:M29 M45 M49 M51 M65">
    <cfRule type="containsText" dxfId="2103" priority="204" operator="containsText" text="Fully Achieved">
      <formula>NOT(ISERROR(SEARCH("Fully Achieved",M14)))</formula>
    </cfRule>
    <cfRule type="containsText" dxfId="2102" priority="205" operator="containsText" text="Fully Achieved">
      <formula>NOT(ISERROR(SEARCH("Fully Achieved",M14)))</formula>
    </cfRule>
  </conditionalFormatting>
  <conditionalFormatting sqref="M14 M25 M28:M29 M45 M49 M51 M65">
    <cfRule type="containsText" dxfId="2101" priority="197" operator="containsText" text="Update not Provided">
      <formula>NOT(ISERROR(SEARCH("Update not Provided",M14)))</formula>
    </cfRule>
    <cfRule type="containsText" dxfId="2100" priority="198" operator="containsText" text="Not yet due">
      <formula>NOT(ISERROR(SEARCH("Not yet due",M14)))</formula>
    </cfRule>
    <cfRule type="containsText" dxfId="2099" priority="199" operator="containsText" text="Completed Behind Schedule">
      <formula>NOT(ISERROR(SEARCH("Completed Behind Schedule",M14)))</formula>
    </cfRule>
    <cfRule type="containsText" dxfId="2098" priority="200" operator="containsText" text="Off Target">
      <formula>NOT(ISERROR(SEARCH("Off Target",M14)))</formula>
    </cfRule>
    <cfRule type="containsText" dxfId="2097" priority="201" operator="containsText" text="In Danger of Falling Behind Target">
      <formula>NOT(ISERROR(SEARCH("In Danger of Falling Behind Target",M14)))</formula>
    </cfRule>
    <cfRule type="containsText" dxfId="2096" priority="202" operator="containsText" text="On Track to be Achieved">
      <formula>NOT(ISERROR(SEARCH("On Track to be Achieved",M14)))</formula>
    </cfRule>
    <cfRule type="containsText" dxfId="2095" priority="203" operator="containsText" text="Fully Achieved">
      <formula>NOT(ISERROR(SEARCH("Fully Achieved",M14)))</formula>
    </cfRule>
  </conditionalFormatting>
  <conditionalFormatting sqref="M14 M25 M28:M29 M45 M49 M51 M65">
    <cfRule type="containsText" dxfId="2094" priority="181" operator="containsText" text="Not Yet Due">
      <formula>NOT(ISERROR(SEARCH("Not Yet Due",M14)))</formula>
    </cfRule>
    <cfRule type="containsText" dxfId="2093" priority="186" operator="containsText" text="Deferred">
      <formula>NOT(ISERROR(SEARCH("Deferred",M14)))</formula>
    </cfRule>
    <cfRule type="containsText" dxfId="2092" priority="187" operator="containsText" text="Deleted">
      <formula>NOT(ISERROR(SEARCH("Deleted",M14)))</formula>
    </cfRule>
    <cfRule type="containsText" dxfId="2091" priority="192" operator="containsText" text="In Danger of Falling Behind Target">
      <formula>NOT(ISERROR(SEARCH("In Danger of Falling Behind Target",M14)))</formula>
    </cfRule>
    <cfRule type="containsText" dxfId="2090" priority="196" operator="containsText" text="Not yet due">
      <formula>NOT(ISERROR(SEARCH("Not yet due",M14)))</formula>
    </cfRule>
  </conditionalFormatting>
  <conditionalFormatting sqref="M14 M25 M28:M29 M45 M49 M51 M65">
    <cfRule type="containsText" dxfId="2089" priority="195" operator="containsText" text="Not yet due">
      <formula>NOT(ISERROR(SEARCH("Not yet due",M14)))</formula>
    </cfRule>
  </conditionalFormatting>
  <conditionalFormatting sqref="M14 M25 M28:M29 M45 M49 M51 M65">
    <cfRule type="containsText" dxfId="2088" priority="188" operator="containsText" text="Update not Provided">
      <formula>NOT(ISERROR(SEARCH("Update not Provided",M14)))</formula>
    </cfRule>
    <cfRule type="containsText" dxfId="2087" priority="189" operator="containsText" text="Not yet due">
      <formula>NOT(ISERROR(SEARCH("Not yet due",M14)))</formula>
    </cfRule>
    <cfRule type="containsText" dxfId="2086" priority="190" operator="containsText" text="Completed Behind Schedule">
      <formula>NOT(ISERROR(SEARCH("Completed Behind Schedule",M14)))</formula>
    </cfRule>
    <cfRule type="containsText" dxfId="2085" priority="191" operator="containsText" text="Off Target">
      <formula>NOT(ISERROR(SEARCH("Off Target",M14)))</formula>
    </cfRule>
    <cfRule type="containsText" dxfId="2084" priority="193" operator="containsText" text="On Track to be Achieved">
      <formula>NOT(ISERROR(SEARCH("On Track to be Achieved",M14)))</formula>
    </cfRule>
    <cfRule type="containsText" dxfId="2083" priority="194" operator="containsText" text="Fully Achieved">
      <formula>NOT(ISERROR(SEARCH("Fully Achieved",M14)))</formula>
    </cfRule>
  </conditionalFormatting>
  <conditionalFormatting sqref="M14 M25 M28:M29 M45 M49 M51 M65">
    <cfRule type="containsText" dxfId="2082" priority="182" operator="containsText" text="Deferred">
      <formula>NOT(ISERROR(SEARCH("Deferred",M14)))</formula>
    </cfRule>
    <cfRule type="containsText" dxfId="2081" priority="183" operator="containsText" text="Deleted">
      <formula>NOT(ISERROR(SEARCH("Deleted",M14)))</formula>
    </cfRule>
    <cfRule type="containsText" dxfId="2080" priority="184" operator="containsText" text="In Danger of Falling Behind Target">
      <formula>NOT(ISERROR(SEARCH("In Danger of Falling Behind Target",M14)))</formula>
    </cfRule>
    <cfRule type="containsText" dxfId="2079" priority="185" operator="containsText" text="Not yet due">
      <formula>NOT(ISERROR(SEARCH("Not yet due",M14)))</formula>
    </cfRule>
  </conditionalFormatting>
  <conditionalFormatting sqref="M6:M13 M15:M20">
    <cfRule type="containsText" dxfId="2078" priority="179" operator="containsText" text="Fully Achieved">
      <formula>NOT(ISERROR(SEARCH("Fully Achieved",M6)))</formula>
    </cfRule>
    <cfRule type="containsText" dxfId="2077" priority="180" operator="containsText" text="Fully Achieved">
      <formula>NOT(ISERROR(SEARCH("Fully Achieved",M6)))</formula>
    </cfRule>
  </conditionalFormatting>
  <conditionalFormatting sqref="M6:M13 M15:M20">
    <cfRule type="containsText" dxfId="2076" priority="172" operator="containsText" text="Update not Provided">
      <formula>NOT(ISERROR(SEARCH("Update not Provided",M6)))</formula>
    </cfRule>
    <cfRule type="containsText" dxfId="2075" priority="173" operator="containsText" text="Not yet due">
      <formula>NOT(ISERROR(SEARCH("Not yet due",M6)))</formula>
    </cfRule>
    <cfRule type="containsText" dxfId="2074" priority="174" operator="containsText" text="Completed Behind Schedule">
      <formula>NOT(ISERROR(SEARCH("Completed Behind Schedule",M6)))</formula>
    </cfRule>
    <cfRule type="containsText" dxfId="2073" priority="175" operator="containsText" text="Off Target">
      <formula>NOT(ISERROR(SEARCH("Off Target",M6)))</formula>
    </cfRule>
    <cfRule type="containsText" dxfId="2072" priority="176" operator="containsText" text="In Danger of Falling Behind Target">
      <formula>NOT(ISERROR(SEARCH("In Danger of Falling Behind Target",M6)))</formula>
    </cfRule>
    <cfRule type="containsText" dxfId="2071" priority="177" operator="containsText" text="On Track to be Achieved">
      <formula>NOT(ISERROR(SEARCH("On Track to be Achieved",M6)))</formula>
    </cfRule>
    <cfRule type="containsText" dxfId="2070" priority="178" operator="containsText" text="Fully Achieved">
      <formula>NOT(ISERROR(SEARCH("Fully Achieved",M6)))</formula>
    </cfRule>
  </conditionalFormatting>
  <conditionalFormatting sqref="M6:M13 M15:M20">
    <cfRule type="containsText" dxfId="2069" priority="165" operator="containsText" text="Update not Provided">
      <formula>NOT(ISERROR(SEARCH("Update not Provided",M6)))</formula>
    </cfRule>
    <cfRule type="containsText" dxfId="2068" priority="167" operator="containsText" text="Completed Behind Schedule">
      <formula>NOT(ISERROR(SEARCH("Completed Behind Schedule",M6)))</formula>
    </cfRule>
    <cfRule type="containsText" dxfId="2067" priority="168" operator="containsText" text="Off Target">
      <formula>NOT(ISERROR(SEARCH("Off Target",M6)))</formula>
    </cfRule>
    <cfRule type="containsText" dxfId="2066" priority="169" operator="containsText" text="In Danger of Falling Behind Target">
      <formula>NOT(ISERROR(SEARCH("In Danger of Falling Behind Target",M6)))</formula>
    </cfRule>
    <cfRule type="containsText" dxfId="2065" priority="170" operator="containsText" text="On Track to be Achieved">
      <formula>NOT(ISERROR(SEARCH("On Track to be Achieved",M6)))</formula>
    </cfRule>
    <cfRule type="containsText" dxfId="2064" priority="171" operator="containsText" text="Fully Achieved">
      <formula>NOT(ISERROR(SEARCH("Fully Achieved",M6)))</formula>
    </cfRule>
  </conditionalFormatting>
  <conditionalFormatting sqref="M6:M13 M15:M20">
    <cfRule type="containsText" dxfId="2063" priority="150" operator="containsText" text="Not Yet Due">
      <formula>NOT(ISERROR(SEARCH("Not Yet Due",M6)))</formula>
    </cfRule>
    <cfRule type="containsText" dxfId="2062" priority="155" operator="containsText" text="Deferred">
      <formula>NOT(ISERROR(SEARCH("Deferred",M6)))</formula>
    </cfRule>
    <cfRule type="containsText" dxfId="2061" priority="156" operator="containsText" text="Deleted">
      <formula>NOT(ISERROR(SEARCH("Deleted",M6)))</formula>
    </cfRule>
    <cfRule type="containsText" dxfId="2060" priority="161" operator="containsText" text="In Danger of Falling Behind Target">
      <formula>NOT(ISERROR(SEARCH("In Danger of Falling Behind Target",M6)))</formula>
    </cfRule>
    <cfRule type="containsText" dxfId="2059" priority="166" operator="containsText" text="Not yet due">
      <formula>NOT(ISERROR(SEARCH("Not yet due",M6)))</formula>
    </cfRule>
  </conditionalFormatting>
  <conditionalFormatting sqref="M6:M13 M15:M20">
    <cfRule type="containsText" dxfId="2058" priority="164" operator="containsText" text="Not yet due">
      <formula>NOT(ISERROR(SEARCH("Not yet due",M6)))</formula>
    </cfRule>
  </conditionalFormatting>
  <conditionalFormatting sqref="M6:M13 M15:M20">
    <cfRule type="containsText" dxfId="2057" priority="157" operator="containsText" text="Update not Provided">
      <formula>NOT(ISERROR(SEARCH("Update not Provided",M6)))</formula>
    </cfRule>
    <cfRule type="containsText" dxfId="2056" priority="158" operator="containsText" text="Not yet due">
      <formula>NOT(ISERROR(SEARCH("Not yet due",M6)))</formula>
    </cfRule>
    <cfRule type="containsText" dxfId="2055" priority="159" operator="containsText" text="Completed Behind Schedule">
      <formula>NOT(ISERROR(SEARCH("Completed Behind Schedule",M6)))</formula>
    </cfRule>
    <cfRule type="containsText" dxfId="2054" priority="160" operator="containsText" text="Off Target">
      <formula>NOT(ISERROR(SEARCH("Off Target",M6)))</formula>
    </cfRule>
    <cfRule type="containsText" dxfId="2053" priority="162" operator="containsText" text="On Track to be Achieved">
      <formula>NOT(ISERROR(SEARCH("On Track to be Achieved",M6)))</formula>
    </cfRule>
    <cfRule type="containsText" dxfId="2052" priority="163" operator="containsText" text="Fully Achieved">
      <formula>NOT(ISERROR(SEARCH("Fully Achieved",M6)))</formula>
    </cfRule>
  </conditionalFormatting>
  <conditionalFormatting sqref="M6:M13 M15:M20">
    <cfRule type="containsText" dxfId="2051" priority="151" operator="containsText" text="Deferred">
      <formula>NOT(ISERROR(SEARCH("Deferred",M6)))</formula>
    </cfRule>
    <cfRule type="containsText" dxfId="2050" priority="152" operator="containsText" text="Deleted">
      <formula>NOT(ISERROR(SEARCH("Deleted",M6)))</formula>
    </cfRule>
    <cfRule type="containsText" dxfId="2049" priority="153" operator="containsText" text="In Danger of Falling Behind Target">
      <formula>NOT(ISERROR(SEARCH("In Danger of Falling Behind Target",M6)))</formula>
    </cfRule>
    <cfRule type="containsText" dxfId="2048" priority="154" operator="containsText" text="Not yet due">
      <formula>NOT(ISERROR(SEARCH("Not yet due",M6)))</formula>
    </cfRule>
  </conditionalFormatting>
  <conditionalFormatting sqref="M21:M24 M26:M27 M30:M44 M46:M48 M50 M52:M64 M66:M70">
    <cfRule type="containsText" dxfId="2047" priority="148" operator="containsText" text="Fully Achieved">
      <formula>NOT(ISERROR(SEARCH("Fully Achieved",M21)))</formula>
    </cfRule>
    <cfRule type="containsText" dxfId="2046" priority="149" operator="containsText" text="Fully Achieved">
      <formula>NOT(ISERROR(SEARCH("Fully Achieved",M21)))</formula>
    </cfRule>
  </conditionalFormatting>
  <conditionalFormatting sqref="M21:M24 M26:M27 M30:M44 M46:M48 M50 M52:M64 M66:M70">
    <cfRule type="containsText" dxfId="2045" priority="141" operator="containsText" text="Update not Provided">
      <formula>NOT(ISERROR(SEARCH("Update not Provided",M21)))</formula>
    </cfRule>
    <cfRule type="containsText" dxfId="2044" priority="142" operator="containsText" text="Not yet due">
      <formula>NOT(ISERROR(SEARCH("Not yet due",M21)))</formula>
    </cfRule>
    <cfRule type="containsText" dxfId="2043" priority="143" operator="containsText" text="Completed Behind Schedule">
      <formula>NOT(ISERROR(SEARCH("Completed Behind Schedule",M21)))</formula>
    </cfRule>
    <cfRule type="containsText" dxfId="2042" priority="144" operator="containsText" text="Off Target">
      <formula>NOT(ISERROR(SEARCH("Off Target",M21)))</formula>
    </cfRule>
    <cfRule type="containsText" dxfId="2041" priority="145" operator="containsText" text="In Danger of Falling Behind Target">
      <formula>NOT(ISERROR(SEARCH("In Danger of Falling Behind Target",M21)))</formula>
    </cfRule>
    <cfRule type="containsText" dxfId="2040" priority="146" operator="containsText" text="On Track to be Achieved">
      <formula>NOT(ISERROR(SEARCH("On Track to be Achieved",M21)))</formula>
    </cfRule>
    <cfRule type="containsText" dxfId="2039" priority="147" operator="containsText" text="Fully Achieved">
      <formula>NOT(ISERROR(SEARCH("Fully Achieved",M21)))</formula>
    </cfRule>
  </conditionalFormatting>
  <conditionalFormatting sqref="M21:M24 M26:M27 M30:M44 M46:M48 M50 M52:M64 M66:M70">
    <cfRule type="containsText" dxfId="2038" priority="134" operator="containsText" text="Update not Provided">
      <formula>NOT(ISERROR(SEARCH("Update not Provided",M21)))</formula>
    </cfRule>
    <cfRule type="containsText" dxfId="2037" priority="136" operator="containsText" text="Completed Behind Schedule">
      <formula>NOT(ISERROR(SEARCH("Completed Behind Schedule",M21)))</formula>
    </cfRule>
    <cfRule type="containsText" dxfId="2036" priority="137" operator="containsText" text="Off Target">
      <formula>NOT(ISERROR(SEARCH("Off Target",M21)))</formula>
    </cfRule>
    <cfRule type="containsText" dxfId="2035" priority="138" operator="containsText" text="In Danger of Falling Behind Target">
      <formula>NOT(ISERROR(SEARCH("In Danger of Falling Behind Target",M21)))</formula>
    </cfRule>
    <cfRule type="containsText" dxfId="2034" priority="139" operator="containsText" text="On Track to be Achieved">
      <formula>NOT(ISERROR(SEARCH("On Track to be Achieved",M21)))</formula>
    </cfRule>
    <cfRule type="containsText" dxfId="2033" priority="140" operator="containsText" text="Fully Achieved">
      <formula>NOT(ISERROR(SEARCH("Fully Achieved",M21)))</formula>
    </cfRule>
  </conditionalFormatting>
  <conditionalFormatting sqref="M21:M24 M26:M27 M30:M44 M46:M48 M50 M52:M64 M66:M70">
    <cfRule type="containsText" dxfId="2032" priority="119" operator="containsText" text="Not Yet Due">
      <formula>NOT(ISERROR(SEARCH("Not Yet Due",M21)))</formula>
    </cfRule>
    <cfRule type="containsText" dxfId="2031" priority="124" operator="containsText" text="Deferred">
      <formula>NOT(ISERROR(SEARCH("Deferred",M21)))</formula>
    </cfRule>
    <cfRule type="containsText" dxfId="2030" priority="125" operator="containsText" text="Deleted">
      <formula>NOT(ISERROR(SEARCH("Deleted",M21)))</formula>
    </cfRule>
    <cfRule type="containsText" dxfId="2029" priority="130" operator="containsText" text="In Danger of Falling Behind Target">
      <formula>NOT(ISERROR(SEARCH("In Danger of Falling Behind Target",M21)))</formula>
    </cfRule>
    <cfRule type="containsText" dxfId="2028" priority="135" operator="containsText" text="Not yet due">
      <formula>NOT(ISERROR(SEARCH("Not yet due",M21)))</formula>
    </cfRule>
  </conditionalFormatting>
  <conditionalFormatting sqref="M21:M24 M26:M27 M30:M44 M46:M48 M50 M52:M64 M66:M70">
    <cfRule type="containsText" dxfId="2027" priority="133" operator="containsText" text="Not yet due">
      <formula>NOT(ISERROR(SEARCH("Not yet due",M21)))</formula>
    </cfRule>
  </conditionalFormatting>
  <conditionalFormatting sqref="M21:M24 M26:M27 M30:M44 M46:M48 M50 M52:M64 M66:M70">
    <cfRule type="containsText" dxfId="2026" priority="126" operator="containsText" text="Update not Provided">
      <formula>NOT(ISERROR(SEARCH("Update not Provided",M21)))</formula>
    </cfRule>
    <cfRule type="containsText" dxfId="2025" priority="127" operator="containsText" text="Not yet due">
      <formula>NOT(ISERROR(SEARCH("Not yet due",M21)))</formula>
    </cfRule>
    <cfRule type="containsText" dxfId="2024" priority="128" operator="containsText" text="Completed Behind Schedule">
      <formula>NOT(ISERROR(SEARCH("Completed Behind Schedule",M21)))</formula>
    </cfRule>
    <cfRule type="containsText" dxfId="2023" priority="129" operator="containsText" text="Off Target">
      <formula>NOT(ISERROR(SEARCH("Off Target",M21)))</formula>
    </cfRule>
    <cfRule type="containsText" dxfId="2022" priority="131" operator="containsText" text="On Track to be Achieved">
      <formula>NOT(ISERROR(SEARCH("On Track to be Achieved",M21)))</formula>
    </cfRule>
    <cfRule type="containsText" dxfId="2021" priority="132" operator="containsText" text="Fully Achieved">
      <formula>NOT(ISERROR(SEARCH("Fully Achieved",M21)))</formula>
    </cfRule>
  </conditionalFormatting>
  <conditionalFormatting sqref="M21:M24 M26:M27 M30:M44 M46:M48 M50 M52:M64 M66:M70">
    <cfRule type="containsText" dxfId="2020" priority="120" operator="containsText" text="Deferred">
      <formula>NOT(ISERROR(SEARCH("Deferred",M21)))</formula>
    </cfRule>
    <cfRule type="containsText" dxfId="2019" priority="121" operator="containsText" text="Deleted">
      <formula>NOT(ISERROR(SEARCH("Deleted",M21)))</formula>
    </cfRule>
    <cfRule type="containsText" dxfId="2018" priority="122" operator="containsText" text="In Danger of Falling Behind Target">
      <formula>NOT(ISERROR(SEARCH("In Danger of Falling Behind Target",M21)))</formula>
    </cfRule>
    <cfRule type="containsText" dxfId="2017" priority="123" operator="containsText" text="Not yet due">
      <formula>NOT(ISERROR(SEARCH("Not yet due",M21)))</formula>
    </cfRule>
  </conditionalFormatting>
  <conditionalFormatting sqref="R6:R19">
    <cfRule type="containsText" dxfId="2016" priority="92" operator="containsText" text="Fully Achieved">
      <formula>NOT(ISERROR(SEARCH("Fully Achieved",R6)))</formula>
    </cfRule>
    <cfRule type="containsText" dxfId="2015" priority="93" operator="containsText" text="Fully Achieved">
      <formula>NOT(ISERROR(SEARCH("Fully Achieved",R6)))</formula>
    </cfRule>
  </conditionalFormatting>
  <conditionalFormatting sqref="R6:R19">
    <cfRule type="containsText" dxfId="2014" priority="85" operator="containsText" text="Update not Provided">
      <formula>NOT(ISERROR(SEARCH("Update not Provided",R6)))</formula>
    </cfRule>
    <cfRule type="containsText" dxfId="2013" priority="86" operator="containsText" text="Not yet due">
      <formula>NOT(ISERROR(SEARCH("Not yet due",R6)))</formula>
    </cfRule>
    <cfRule type="containsText" dxfId="2012" priority="87" operator="containsText" text="Completed Behind Schedule">
      <formula>NOT(ISERROR(SEARCH("Completed Behind Schedule",R6)))</formula>
    </cfRule>
    <cfRule type="containsText" dxfId="2011" priority="88" operator="containsText" text="Off Target">
      <formula>NOT(ISERROR(SEARCH("Off Target",R6)))</formula>
    </cfRule>
    <cfRule type="containsText" dxfId="2010" priority="89" operator="containsText" text="In Danger of Falling Behind Target">
      <formula>NOT(ISERROR(SEARCH("In Danger of Falling Behind Target",R6)))</formula>
    </cfRule>
    <cfRule type="containsText" dxfId="2009" priority="90" operator="containsText" text="On Track to be Achieved">
      <formula>NOT(ISERROR(SEARCH("On Track to be Achieved",R6)))</formula>
    </cfRule>
    <cfRule type="containsText" dxfId="2008" priority="91" operator="containsText" text="Fully Achieved">
      <formula>NOT(ISERROR(SEARCH("Fully Achieved",R6)))</formula>
    </cfRule>
  </conditionalFormatting>
  <conditionalFormatting sqref="R6:R19">
    <cfRule type="containsText" dxfId="2007" priority="78" operator="containsText" text="Update not Provided">
      <formula>NOT(ISERROR(SEARCH("Update not Provided",R6)))</formula>
    </cfRule>
    <cfRule type="containsText" dxfId="2006" priority="80" operator="containsText" text="Completed Behind Schedule">
      <formula>NOT(ISERROR(SEARCH("Completed Behind Schedule",R6)))</formula>
    </cfRule>
    <cfRule type="containsText" dxfId="2005" priority="81" operator="containsText" text="Off Target">
      <formula>NOT(ISERROR(SEARCH("Off Target",R6)))</formula>
    </cfRule>
    <cfRule type="containsText" dxfId="2004" priority="82" operator="containsText" text="In Danger of Falling Behind Target">
      <formula>NOT(ISERROR(SEARCH("In Danger of Falling Behind Target",R6)))</formula>
    </cfRule>
    <cfRule type="containsText" dxfId="2003" priority="83" operator="containsText" text="On Track to be Achieved">
      <formula>NOT(ISERROR(SEARCH("On Track to be Achieved",R6)))</formula>
    </cfRule>
    <cfRule type="containsText" dxfId="2002" priority="84" operator="containsText" text="Fully Achieved">
      <formula>NOT(ISERROR(SEARCH("Fully Achieved",R6)))</formula>
    </cfRule>
  </conditionalFormatting>
  <conditionalFormatting sqref="R6:R19">
    <cfRule type="containsText" dxfId="2001" priority="63" operator="containsText" text="Not Yet Due">
      <formula>NOT(ISERROR(SEARCH("Not Yet Due",R6)))</formula>
    </cfRule>
    <cfRule type="containsText" dxfId="2000" priority="68" operator="containsText" text="Deferred">
      <formula>NOT(ISERROR(SEARCH("Deferred",R6)))</formula>
    </cfRule>
    <cfRule type="containsText" dxfId="1999" priority="69" operator="containsText" text="Deleted">
      <formula>NOT(ISERROR(SEARCH("Deleted",R6)))</formula>
    </cfRule>
    <cfRule type="containsText" dxfId="1998" priority="74" operator="containsText" text="In Danger of Falling Behind Target">
      <formula>NOT(ISERROR(SEARCH("In Danger of Falling Behind Target",R6)))</formula>
    </cfRule>
    <cfRule type="containsText" dxfId="1997" priority="79" operator="containsText" text="Not yet due">
      <formula>NOT(ISERROR(SEARCH("Not yet due",R6)))</formula>
    </cfRule>
  </conditionalFormatting>
  <conditionalFormatting sqref="R6:R19">
    <cfRule type="containsText" dxfId="1996" priority="77" operator="containsText" text="Not yet due">
      <formula>NOT(ISERROR(SEARCH("Not yet due",R6)))</formula>
    </cfRule>
  </conditionalFormatting>
  <conditionalFormatting sqref="R6:R19">
    <cfRule type="containsText" dxfId="1995" priority="70" operator="containsText" text="Update not Provided">
      <formula>NOT(ISERROR(SEARCH("Update not Provided",R6)))</formula>
    </cfRule>
    <cfRule type="containsText" dxfId="1994" priority="71" operator="containsText" text="Not yet due">
      <formula>NOT(ISERROR(SEARCH("Not yet due",R6)))</formula>
    </cfRule>
    <cfRule type="containsText" dxfId="1993" priority="72" operator="containsText" text="Completed Behind Schedule">
      <formula>NOT(ISERROR(SEARCH("Completed Behind Schedule",R6)))</formula>
    </cfRule>
    <cfRule type="containsText" dxfId="1992" priority="73" operator="containsText" text="Off Target">
      <formula>NOT(ISERROR(SEARCH("Off Target",R6)))</formula>
    </cfRule>
    <cfRule type="containsText" dxfId="1991" priority="75" operator="containsText" text="On Track to be Achieved">
      <formula>NOT(ISERROR(SEARCH("On Track to be Achieved",R6)))</formula>
    </cfRule>
    <cfRule type="containsText" dxfId="1990" priority="76" operator="containsText" text="Fully Achieved">
      <formula>NOT(ISERROR(SEARCH("Fully Achieved",R6)))</formula>
    </cfRule>
  </conditionalFormatting>
  <conditionalFormatting sqref="R6:R19">
    <cfRule type="containsText" dxfId="1989" priority="64" operator="containsText" text="Deferred">
      <formula>NOT(ISERROR(SEARCH("Deferred",R6)))</formula>
    </cfRule>
    <cfRule type="containsText" dxfId="1988" priority="65" operator="containsText" text="Deleted">
      <formula>NOT(ISERROR(SEARCH("Deleted",R6)))</formula>
    </cfRule>
    <cfRule type="containsText" dxfId="1987" priority="66" operator="containsText" text="In Danger of Falling Behind Target">
      <formula>NOT(ISERROR(SEARCH("In Danger of Falling Behind Target",R6)))</formula>
    </cfRule>
    <cfRule type="containsText" dxfId="1986" priority="67" operator="containsText" text="Not yet due">
      <formula>NOT(ISERROR(SEARCH("Not yet due",R6)))</formula>
    </cfRule>
  </conditionalFormatting>
  <conditionalFormatting sqref="R21:R70">
    <cfRule type="containsText" dxfId="1985" priority="61" operator="containsText" text="Fully Achieved">
      <formula>NOT(ISERROR(SEARCH("Fully Achieved",R21)))</formula>
    </cfRule>
    <cfRule type="containsText" dxfId="1984" priority="62" operator="containsText" text="Fully Achieved">
      <formula>NOT(ISERROR(SEARCH("Fully Achieved",R21)))</formula>
    </cfRule>
  </conditionalFormatting>
  <conditionalFormatting sqref="R21:R70">
    <cfRule type="containsText" dxfId="1983" priority="54" operator="containsText" text="Update not Provided">
      <formula>NOT(ISERROR(SEARCH("Update not Provided",R21)))</formula>
    </cfRule>
    <cfRule type="containsText" dxfId="1982" priority="55" operator="containsText" text="Not yet due">
      <formula>NOT(ISERROR(SEARCH("Not yet due",R21)))</formula>
    </cfRule>
    <cfRule type="containsText" dxfId="1981" priority="56" operator="containsText" text="Completed Behind Schedule">
      <formula>NOT(ISERROR(SEARCH("Completed Behind Schedule",R21)))</formula>
    </cfRule>
    <cfRule type="containsText" dxfId="1980" priority="57" operator="containsText" text="Off Target">
      <formula>NOT(ISERROR(SEARCH("Off Target",R21)))</formula>
    </cfRule>
    <cfRule type="containsText" dxfId="1979" priority="58" operator="containsText" text="In Danger of Falling Behind Target">
      <formula>NOT(ISERROR(SEARCH("In Danger of Falling Behind Target",R21)))</formula>
    </cfRule>
    <cfRule type="containsText" dxfId="1978" priority="59" operator="containsText" text="On Track to be Achieved">
      <formula>NOT(ISERROR(SEARCH("On Track to be Achieved",R21)))</formula>
    </cfRule>
    <cfRule type="containsText" dxfId="1977" priority="60" operator="containsText" text="Fully Achieved">
      <formula>NOT(ISERROR(SEARCH("Fully Achieved",R21)))</formula>
    </cfRule>
  </conditionalFormatting>
  <conditionalFormatting sqref="R21:R70">
    <cfRule type="containsText" dxfId="1976" priority="47" operator="containsText" text="Update not Provided">
      <formula>NOT(ISERROR(SEARCH("Update not Provided",R21)))</formula>
    </cfRule>
    <cfRule type="containsText" dxfId="1975" priority="49" operator="containsText" text="Completed Behind Schedule">
      <formula>NOT(ISERROR(SEARCH("Completed Behind Schedule",R21)))</formula>
    </cfRule>
    <cfRule type="containsText" dxfId="1974" priority="50" operator="containsText" text="Off Target">
      <formula>NOT(ISERROR(SEARCH("Off Target",R21)))</formula>
    </cfRule>
    <cfRule type="containsText" dxfId="1973" priority="51" operator="containsText" text="In Danger of Falling Behind Target">
      <formula>NOT(ISERROR(SEARCH("In Danger of Falling Behind Target",R21)))</formula>
    </cfRule>
    <cfRule type="containsText" dxfId="1972" priority="52" operator="containsText" text="On Track to be Achieved">
      <formula>NOT(ISERROR(SEARCH("On Track to be Achieved",R21)))</formula>
    </cfRule>
    <cfRule type="containsText" dxfId="1971" priority="53" operator="containsText" text="Fully Achieved">
      <formula>NOT(ISERROR(SEARCH("Fully Achieved",R21)))</formula>
    </cfRule>
  </conditionalFormatting>
  <conditionalFormatting sqref="R21:R70">
    <cfRule type="containsText" dxfId="1970" priority="32" operator="containsText" text="Not Yet Due">
      <formula>NOT(ISERROR(SEARCH("Not Yet Due",R21)))</formula>
    </cfRule>
    <cfRule type="containsText" dxfId="1969" priority="37" operator="containsText" text="Deferred">
      <formula>NOT(ISERROR(SEARCH("Deferred",R21)))</formula>
    </cfRule>
    <cfRule type="containsText" dxfId="1968" priority="38" operator="containsText" text="Deleted">
      <formula>NOT(ISERROR(SEARCH("Deleted",R21)))</formula>
    </cfRule>
    <cfRule type="containsText" dxfId="1967" priority="43" operator="containsText" text="In Danger of Falling Behind Target">
      <formula>NOT(ISERROR(SEARCH("In Danger of Falling Behind Target",R21)))</formula>
    </cfRule>
    <cfRule type="containsText" dxfId="1966" priority="48" operator="containsText" text="Not yet due">
      <formula>NOT(ISERROR(SEARCH("Not yet due",R21)))</formula>
    </cfRule>
  </conditionalFormatting>
  <conditionalFormatting sqref="R21:R70">
    <cfRule type="containsText" dxfId="1965" priority="46" operator="containsText" text="Not yet due">
      <formula>NOT(ISERROR(SEARCH("Not yet due",R21)))</formula>
    </cfRule>
  </conditionalFormatting>
  <conditionalFormatting sqref="R21:R70">
    <cfRule type="containsText" dxfId="1964" priority="39" operator="containsText" text="Update not Provided">
      <formula>NOT(ISERROR(SEARCH("Update not Provided",R21)))</formula>
    </cfRule>
    <cfRule type="containsText" dxfId="1963" priority="40" operator="containsText" text="Not yet due">
      <formula>NOT(ISERROR(SEARCH("Not yet due",R21)))</formula>
    </cfRule>
    <cfRule type="containsText" dxfId="1962" priority="41" operator="containsText" text="Completed Behind Schedule">
      <formula>NOT(ISERROR(SEARCH("Completed Behind Schedule",R21)))</formula>
    </cfRule>
    <cfRule type="containsText" dxfId="1961" priority="42" operator="containsText" text="Off Target">
      <formula>NOT(ISERROR(SEARCH("Off Target",R21)))</formula>
    </cfRule>
    <cfRule type="containsText" dxfId="1960" priority="44" operator="containsText" text="On Track to be Achieved">
      <formula>NOT(ISERROR(SEARCH("On Track to be Achieved",R21)))</formula>
    </cfRule>
    <cfRule type="containsText" dxfId="1959" priority="45" operator="containsText" text="Fully Achieved">
      <formula>NOT(ISERROR(SEARCH("Fully Achieved",R21)))</formula>
    </cfRule>
  </conditionalFormatting>
  <conditionalFormatting sqref="R21:R70">
    <cfRule type="containsText" dxfId="1958" priority="33" operator="containsText" text="Deferred">
      <formula>NOT(ISERROR(SEARCH("Deferred",R21)))</formula>
    </cfRule>
    <cfRule type="containsText" dxfId="1957" priority="34" operator="containsText" text="Deleted">
      <formula>NOT(ISERROR(SEARCH("Deleted",R21)))</formula>
    </cfRule>
    <cfRule type="containsText" dxfId="1956" priority="35" operator="containsText" text="In Danger of Falling Behind Target">
      <formula>NOT(ISERROR(SEARCH("In Danger of Falling Behind Target",R21)))</formula>
    </cfRule>
    <cfRule type="containsText" dxfId="1955" priority="36" operator="containsText" text="Not yet due">
      <formula>NOT(ISERROR(SEARCH("Not yet due",R21)))</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R4 M4:M70 R6:R19 H4:H70 R21:R70">
      <formula1>$A$121:$A$129</formula1>
    </dataValidation>
    <dataValidation type="list" allowBlank="1" showInputMessage="1" showErrorMessage="1" sqref="V4:V70">
      <formula1>$A$103:$A$112</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T87"/>
  <sheetViews>
    <sheetView zoomScale="70" zoomScaleNormal="70" workbookViewId="0">
      <pane ySplit="2" topLeftCell="A3" activePane="bottomLeft" state="frozen"/>
      <selection pane="bottomLeft" activeCell="O6" sqref="O6"/>
    </sheetView>
  </sheetViews>
  <sheetFormatPr defaultColWidth="9.140625" defaultRowHeight="15" x14ac:dyDescent="0.25"/>
  <cols>
    <col min="1" max="1" width="12.85546875" style="35" customWidth="1"/>
    <col min="2" max="2" width="43.5703125" style="35" customWidth="1"/>
    <col min="3" max="3" width="28.42578125" style="43" customWidth="1"/>
    <col min="4" max="5" width="26.140625" style="35" hidden="1" customWidth="1"/>
    <col min="6" max="8" width="26.140625" style="35" customWidth="1"/>
    <col min="9" max="10" width="26.140625" style="35" hidden="1" customWidth="1"/>
    <col min="11" max="14" width="9.140625" style="34" customWidth="1"/>
    <col min="15" max="15" width="16.5703125" style="34" customWidth="1"/>
    <col min="16" max="19" width="9.140625" style="34" customWidth="1"/>
    <col min="20" max="20" width="24.85546875" style="34" customWidth="1"/>
    <col min="21" max="26" width="9.140625" style="34" customWidth="1"/>
    <col min="27" max="46" width="9.140625" style="34"/>
    <col min="47" max="16384" width="9.140625" style="35"/>
  </cols>
  <sheetData>
    <row r="1" spans="1:46" s="165" customFormat="1" ht="24" customHeight="1" thickBot="1" x14ac:dyDescent="0.35">
      <c r="A1" s="164" t="s">
        <v>61</v>
      </c>
      <c r="C1" s="166"/>
    </row>
    <row r="2" spans="1:46" s="158" customFormat="1" ht="61.5" thickTop="1" x14ac:dyDescent="0.35">
      <c r="A2" s="163" t="s">
        <v>2</v>
      </c>
      <c r="B2" s="159" t="s">
        <v>0</v>
      </c>
      <c r="C2" s="159" t="s">
        <v>292</v>
      </c>
      <c r="D2" s="160" t="s">
        <v>6</v>
      </c>
      <c r="E2" s="160" t="s">
        <v>9</v>
      </c>
      <c r="F2" s="160" t="s">
        <v>7</v>
      </c>
      <c r="G2" s="160" t="s">
        <v>10</v>
      </c>
      <c r="H2" s="160" t="s">
        <v>8</v>
      </c>
      <c r="I2" s="160" t="s">
        <v>11</v>
      </c>
      <c r="J2" s="160" t="s">
        <v>12</v>
      </c>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row>
    <row r="3" spans="1:46" ht="25.5" customHeight="1" x14ac:dyDescent="0.25">
      <c r="A3" s="155" t="str">
        <f>'1. ALL DATA'!A5</f>
        <v>Promoting Local Economic Growth - to Benefit Local People by Turning Aspiration into Reality</v>
      </c>
      <c r="B3" s="277"/>
      <c r="C3" s="277"/>
      <c r="D3" s="277"/>
      <c r="E3" s="277"/>
      <c r="F3" s="277"/>
      <c r="G3" s="277"/>
      <c r="H3" s="277"/>
      <c r="I3" s="277"/>
      <c r="J3" s="278"/>
    </row>
    <row r="4" spans="1:46" s="266" customFormat="1" ht="69.75" customHeight="1" x14ac:dyDescent="0.3">
      <c r="A4" s="152" t="str">
        <f>'1. ALL DATA'!A6</f>
        <v>PLEG01</v>
      </c>
      <c r="B4" s="153" t="str">
        <f>'1. ALL DATA'!C6</f>
        <v>Markets Options Appraisal</v>
      </c>
      <c r="C4" s="272" t="str">
        <f>'1. ALL DATA'!D6</f>
        <v>Evaluation of Future Options for the Market Offering Completed 
(March 2019)</v>
      </c>
      <c r="D4" s="154" t="str">
        <f>'1. ALL DATA'!H6</f>
        <v>Not yet due</v>
      </c>
      <c r="E4" s="333" t="s">
        <v>46</v>
      </c>
      <c r="F4" s="154" t="str">
        <f>'1. ALL DATA'!M6</f>
        <v>Deferred</v>
      </c>
      <c r="G4" s="333" t="s">
        <v>46</v>
      </c>
      <c r="H4" s="154" t="str">
        <f>'1. ALL DATA'!R6</f>
        <v>Deferred</v>
      </c>
      <c r="I4" s="276"/>
      <c r="J4" s="154" t="str">
        <f>'1. ALL DATA'!V6</f>
        <v>Update not provided</v>
      </c>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row>
    <row r="5" spans="1:46" ht="99.75" customHeight="1" x14ac:dyDescent="0.25">
      <c r="A5" s="151" t="str">
        <f>'1. ALL DATA'!A7</f>
        <v>PLEG02</v>
      </c>
      <c r="B5" s="153" t="str">
        <f>'1. ALL DATA'!C7</f>
        <v>Major Planning Applications Determined Within 13 Weeks</v>
      </c>
      <c r="C5" s="256" t="str">
        <f>'1. ALL DATA'!D7</f>
        <v>Top Quartile as Measured Against Relevant DCLG Figures</v>
      </c>
      <c r="D5" s="154" t="str">
        <f>'1. ALL DATA'!H7</f>
        <v>On Track to be Achieved</v>
      </c>
      <c r="E5" s="162" t="s">
        <v>166</v>
      </c>
      <c r="F5" s="154" t="str">
        <f>'1. ALL DATA'!M7</f>
        <v>On Track to be Achieved</v>
      </c>
      <c r="G5" s="162" t="s">
        <v>166</v>
      </c>
      <c r="H5" s="119" t="str">
        <f>'1. ALL DATA'!R7</f>
        <v>On Track to be Achieved</v>
      </c>
      <c r="I5" s="162"/>
      <c r="J5" s="119" t="str">
        <f>'1. ALL DATA'!V7</f>
        <v>Update not provided</v>
      </c>
    </row>
    <row r="6" spans="1:46" ht="99.75" customHeight="1" x14ac:dyDescent="0.25">
      <c r="A6" s="151" t="str">
        <f>'1. ALL DATA'!A8</f>
        <v>PLEG03</v>
      </c>
      <c r="B6" s="153" t="str">
        <f>'1. ALL DATA'!C8</f>
        <v>Minor Planning Applications Determined Within 8 Weeks</v>
      </c>
      <c r="C6" s="256" t="str">
        <f>'1. ALL DATA'!D8</f>
        <v>Top Quartile as Measured Against Relevant DCLG Figures</v>
      </c>
      <c r="D6" s="154" t="str">
        <f>'1. ALL DATA'!H8</f>
        <v>On Track to be Achieved</v>
      </c>
      <c r="E6" s="162" t="s">
        <v>166</v>
      </c>
      <c r="F6" s="154" t="str">
        <f>'1. ALL DATA'!M8</f>
        <v>On Track to be Achieved</v>
      </c>
      <c r="G6" s="162" t="s">
        <v>166</v>
      </c>
      <c r="H6" s="119" t="str">
        <f>'1. ALL DATA'!R8</f>
        <v>On Track to be Achieved</v>
      </c>
      <c r="I6" s="162"/>
      <c r="J6" s="119" t="str">
        <f>'1. ALL DATA'!V8</f>
        <v>Update not provided</v>
      </c>
    </row>
    <row r="7" spans="1:46" ht="99.75" customHeight="1" x14ac:dyDescent="0.25">
      <c r="A7" s="151" t="str">
        <f>'1. ALL DATA'!A9</f>
        <v>PLEG04</v>
      </c>
      <c r="B7" s="153" t="str">
        <f>'1. ALL DATA'!C9</f>
        <v>Other Planning Applications Determined Within 8 Weeks</v>
      </c>
      <c r="C7" s="256" t="str">
        <f>'1. ALL DATA'!D9</f>
        <v>Top Quartile as Measured Against Relevant DCLG Figures</v>
      </c>
      <c r="D7" s="154" t="str">
        <f>'1. ALL DATA'!H9</f>
        <v>On Track to be Achieved</v>
      </c>
      <c r="E7" s="162" t="s">
        <v>166</v>
      </c>
      <c r="F7" s="154" t="str">
        <f>'1. ALL DATA'!M9</f>
        <v>On Track to be Achieved</v>
      </c>
      <c r="G7" s="162" t="s">
        <v>166</v>
      </c>
      <c r="H7" s="119" t="str">
        <f>'1. ALL DATA'!R9</f>
        <v>On Track to be Achieved</v>
      </c>
      <c r="I7" s="162"/>
      <c r="J7" s="119" t="str">
        <f>'1. ALL DATA'!V9</f>
        <v>Update not provided</v>
      </c>
    </row>
    <row r="8" spans="1:46" ht="99.75" customHeight="1" x14ac:dyDescent="0.25">
      <c r="A8" s="151" t="str">
        <f>'1. ALL DATA'!A10</f>
        <v>PLEG05</v>
      </c>
      <c r="B8" s="153" t="str">
        <f>'1. ALL DATA'!C10</f>
        <v xml:space="preserve">To Carry Out Necessary Work With Reference to the Transfer of the Local Land Charges Register to the Land Registry </v>
      </c>
      <c r="C8" s="256" t="str">
        <f>'1. ALL DATA'!D10</f>
        <v>Completed in Accordance With Any Legislative Requirements
(March 2019)</v>
      </c>
      <c r="D8" s="154" t="str">
        <f>'1. ALL DATA'!H10</f>
        <v>On Track to be Achieved</v>
      </c>
      <c r="E8" s="162" t="s">
        <v>166</v>
      </c>
      <c r="F8" s="154" t="str">
        <f>'1. ALL DATA'!M10</f>
        <v>On Track to be Achieved</v>
      </c>
      <c r="G8" s="162" t="s">
        <v>166</v>
      </c>
      <c r="H8" s="119" t="str">
        <f>'1. ALL DATA'!R10</f>
        <v>On Track to be Achieved</v>
      </c>
      <c r="I8" s="162"/>
      <c r="J8" s="119" t="str">
        <f>'1. ALL DATA'!V10</f>
        <v>Update not provided</v>
      </c>
    </row>
    <row r="9" spans="1:46" ht="99.75" customHeight="1" x14ac:dyDescent="0.25">
      <c r="A9" s="151" t="str">
        <f>'1. ALL DATA'!A11</f>
        <v>PLEG06</v>
      </c>
      <c r="B9" s="153" t="str">
        <f>'1. ALL DATA'!C11</f>
        <v xml:space="preserve">To Carry Out Necessary Work With Reference To Planning Legislative Changes </v>
      </c>
      <c r="C9" s="256" t="str">
        <f>'1. ALL DATA'!D11</f>
        <v>Completed in Accordance With Any Legislative Changes And Requirements
(March 2019)</v>
      </c>
      <c r="D9" s="154" t="str">
        <f>'1. ALL DATA'!H11</f>
        <v>On Track to be Achieved</v>
      </c>
      <c r="E9" s="162" t="s">
        <v>166</v>
      </c>
      <c r="F9" s="154" t="str">
        <f>'1. ALL DATA'!M11</f>
        <v>On Track to be Achieved</v>
      </c>
      <c r="G9" s="341" t="s">
        <v>165</v>
      </c>
      <c r="H9" s="119" t="str">
        <f>'1. ALL DATA'!R11</f>
        <v>Fully Achieved</v>
      </c>
      <c r="I9" s="162"/>
      <c r="J9" s="119" t="str">
        <f>'1. ALL DATA'!V11</f>
        <v>Update not provided</v>
      </c>
    </row>
    <row r="10" spans="1:46" ht="99.75" customHeight="1" x14ac:dyDescent="0.25">
      <c r="A10" s="151" t="str">
        <f>'1. ALL DATA'!A12</f>
        <v>PLEG07</v>
      </c>
      <c r="B10" s="153" t="str">
        <f>'1. ALL DATA'!C12</f>
        <v xml:space="preserve">Campaign for Improvements to Burton Train Station </v>
      </c>
      <c r="C10" s="256" t="str">
        <f>'1. ALL DATA'!D12</f>
        <v>Agree an Action Plan with Key Partners to Campaign for Improvements to Burton Train Station 
(March 2019)</v>
      </c>
      <c r="D10" s="154" t="str">
        <f>'1. ALL DATA'!H12</f>
        <v>On Track to be Achieved</v>
      </c>
      <c r="E10" s="162" t="s">
        <v>166</v>
      </c>
      <c r="F10" s="154" t="str">
        <f>'1. ALL DATA'!M12</f>
        <v>On Track to be Achieved</v>
      </c>
      <c r="G10" s="162" t="s">
        <v>166</v>
      </c>
      <c r="H10" s="119" t="str">
        <f>'1. ALL DATA'!R12</f>
        <v>On Track to be Achieved</v>
      </c>
      <c r="I10" s="162"/>
      <c r="J10" s="119" t="str">
        <f>'1. ALL DATA'!V12</f>
        <v>Update not provided</v>
      </c>
    </row>
    <row r="11" spans="1:46" ht="99.75" customHeight="1" x14ac:dyDescent="0.25">
      <c r="A11" s="151" t="str">
        <f>'1. ALL DATA'!A13</f>
        <v>PLEG08</v>
      </c>
      <c r="B11" s="153" t="str">
        <f>'1. ALL DATA'!C13</f>
        <v>Deliver Supplementary Planning Documents</v>
      </c>
      <c r="C11" s="256" t="str">
        <f>'1. ALL DATA'!D13</f>
        <v>Adoption of Open Spaces Supplementary Planning Document
(March 2019)</v>
      </c>
      <c r="D11" s="154" t="str">
        <f>'1. ALL DATA'!H13</f>
        <v>On Track to be Achieved</v>
      </c>
      <c r="E11" s="162" t="s">
        <v>166</v>
      </c>
      <c r="F11" s="154" t="str">
        <f>'1. ALL DATA'!M13</f>
        <v>On Track to be Achieved</v>
      </c>
      <c r="G11" s="162" t="s">
        <v>166</v>
      </c>
      <c r="H11" s="119" t="str">
        <f>'1. ALL DATA'!R13</f>
        <v>On Track to be Achieved</v>
      </c>
      <c r="I11" s="162"/>
      <c r="J11" s="119" t="str">
        <f>'1. ALL DATA'!V13</f>
        <v>Update not provided</v>
      </c>
    </row>
    <row r="12" spans="1:46" ht="99.75" customHeight="1" x14ac:dyDescent="0.25">
      <c r="A12" s="151" t="str">
        <f>'1. ALL DATA'!A14</f>
        <v>PLEG09</v>
      </c>
      <c r="B12" s="153" t="str">
        <f>'1. ALL DATA'!C14</f>
        <v>Implement the Brownfield and Infill Regeneration Strategy</v>
      </c>
      <c r="C12" s="256" t="str">
        <f>'1. ALL DATA'!D14</f>
        <v>Identify a Pilot Scheme for Using Commuted Sums to Facilitate Affordable Housing on Brownfield Land
(July 2018)</v>
      </c>
      <c r="D12" s="154" t="str">
        <f>'1. ALL DATA'!H14</f>
        <v>On Track to be Achieved</v>
      </c>
      <c r="E12" s="162" t="s">
        <v>166</v>
      </c>
      <c r="F12" s="154" t="str">
        <f>'1. ALL DATA'!M14</f>
        <v>Fully Achieved</v>
      </c>
      <c r="G12" s="162" t="s">
        <v>166</v>
      </c>
      <c r="H12" s="119" t="str">
        <f>'1. ALL DATA'!R14</f>
        <v>Fully Achieved</v>
      </c>
      <c r="I12" s="262"/>
      <c r="J12" s="119" t="str">
        <f>'1. ALL DATA'!V14</f>
        <v>Update not provided</v>
      </c>
    </row>
    <row r="13" spans="1:46" ht="99.75" customHeight="1" x14ac:dyDescent="0.25">
      <c r="A13" s="151" t="str">
        <f>'1. ALL DATA'!A15</f>
        <v>PLEG10</v>
      </c>
      <c r="B13" s="153" t="str">
        <f>'1. ALL DATA'!C15</f>
        <v xml:space="preserve">Deliver a Mixed-Use Scheme at Bargates </v>
      </c>
      <c r="C13" s="256" t="str">
        <f>'1. ALL DATA'!D15</f>
        <v xml:space="preserve">Complete the Sale of Bargates (Conditional on Planning Permission Being Granted) 
(July 2018) </v>
      </c>
      <c r="D13" s="154" t="str">
        <f>'1. ALL DATA'!H15</f>
        <v>Off Target</v>
      </c>
      <c r="E13" s="162" t="s">
        <v>166</v>
      </c>
      <c r="F13" s="154" t="str">
        <f>'1. ALL DATA'!M15</f>
        <v>Off Target</v>
      </c>
      <c r="G13" s="162" t="s">
        <v>166</v>
      </c>
      <c r="H13" s="119" t="str">
        <f>'1. ALL DATA'!R15</f>
        <v>Off target</v>
      </c>
      <c r="I13" s="262"/>
      <c r="J13" s="119" t="str">
        <f>'1. ALL DATA'!V15</f>
        <v>Update not provided</v>
      </c>
    </row>
    <row r="14" spans="1:46" ht="99.75" customHeight="1" x14ac:dyDescent="0.25">
      <c r="A14" s="151" t="str">
        <f>'1. ALL DATA'!A16</f>
        <v>PLEG11</v>
      </c>
      <c r="B14" s="153" t="str">
        <f>'1. ALL DATA'!C16</f>
        <v>Facilitate Inward Investment and Support Businesses Looking for Funding and Employment Opportunities Across the Region to Position the Council as a Key Contact for Inward Investment</v>
      </c>
      <c r="C14" s="256" t="str">
        <f>'1. ALL DATA'!D16</f>
        <v>(a) Conduct a Marketing Campaign Aimed at Businesses (October 2018) and; (b) Produce an Annual Report on Activity (March 2019)</v>
      </c>
      <c r="D14" s="154" t="str">
        <f>'1. ALL DATA'!H16</f>
        <v>On Track to be Achieved</v>
      </c>
      <c r="E14" s="162" t="s">
        <v>166</v>
      </c>
      <c r="F14" s="154" t="str">
        <f>'1. ALL DATA'!M16</f>
        <v>On Track to be Achieved</v>
      </c>
      <c r="G14" s="162" t="s">
        <v>166</v>
      </c>
      <c r="H14" s="119" t="str">
        <f>'1. ALL DATA'!R16</f>
        <v>On Track to be Achieved</v>
      </c>
      <c r="I14" s="262"/>
      <c r="J14" s="119" t="str">
        <f>'1. ALL DATA'!V16</f>
        <v>Update not provided</v>
      </c>
    </row>
    <row r="15" spans="1:46" ht="99.75" customHeight="1" x14ac:dyDescent="0.25">
      <c r="A15" s="151" t="str">
        <f>'1. ALL DATA'!A17</f>
        <v>PLEG12</v>
      </c>
      <c r="B15" s="153" t="str">
        <f>'1. ALL DATA'!C17</f>
        <v>Facilitate Inward Investment and Support Businesses Looking for Funding and Employment Opportunities Across the Region to Position the Council as a Key Contact for Inward Investment</v>
      </c>
      <c r="C15" s="256" t="str">
        <f>'1. ALL DATA'!D17</f>
        <v>Review the Success of the Marketing Campaign and Implement any Relevant Next Steps 
(March 2019)</v>
      </c>
      <c r="D15" s="154" t="str">
        <f>'1. ALL DATA'!H17</f>
        <v>Not yet due</v>
      </c>
      <c r="E15" s="333" t="s">
        <v>46</v>
      </c>
      <c r="F15" s="154" t="str">
        <f>'1. ALL DATA'!M17</f>
        <v>Not yet due</v>
      </c>
      <c r="G15" s="333" t="s">
        <v>46</v>
      </c>
      <c r="H15" s="119" t="str">
        <f>'1. ALL DATA'!R17</f>
        <v>Not yet due</v>
      </c>
      <c r="I15" s="162"/>
      <c r="J15" s="119" t="str">
        <f>'1. ALL DATA'!V17</f>
        <v>Update not provided</v>
      </c>
    </row>
    <row r="16" spans="1:46" ht="99.75" customHeight="1" x14ac:dyDescent="0.25">
      <c r="A16" s="151" t="str">
        <f>'1. ALL DATA'!A18</f>
        <v>PLEG13</v>
      </c>
      <c r="B16" s="153" t="str">
        <f>'1. ALL DATA'!C18</f>
        <v xml:space="preserve">Promote Local Employment Opportunities </v>
      </c>
      <c r="C16" s="256" t="str">
        <f>'1. ALL DATA'!D18</f>
        <v>Support the Delivery of Three Job Fairs 
(March 2019)</v>
      </c>
      <c r="D16" s="154" t="str">
        <f>'1. ALL DATA'!H18</f>
        <v>On Track to be Achieved</v>
      </c>
      <c r="E16" s="162" t="s">
        <v>166</v>
      </c>
      <c r="F16" s="154" t="str">
        <f>'1. ALL DATA'!M18</f>
        <v>Fully Achieved</v>
      </c>
      <c r="G16" s="162" t="s">
        <v>166</v>
      </c>
      <c r="H16" s="119" t="str">
        <f>'1. ALL DATA'!R18</f>
        <v>Fully Achieved</v>
      </c>
      <c r="I16" s="162"/>
      <c r="J16" s="119" t="str">
        <f>'1. ALL DATA'!V18</f>
        <v>Update not provided</v>
      </c>
    </row>
    <row r="17" spans="1:46" ht="99.75" customHeight="1" x14ac:dyDescent="0.25">
      <c r="A17" s="151" t="str">
        <f>'1. ALL DATA'!A19</f>
        <v>PLEG14</v>
      </c>
      <c r="B17" s="153" t="str">
        <f>'1. ALL DATA'!C19</f>
        <v>Complete the Sale of Land at Lynwood Road</v>
      </c>
      <c r="C17" s="256" t="str">
        <f>'1. ALL DATA'!D19</f>
        <v>Complete the Sale of Land at Lynwood Road for a Residential Development 
(September 2018)</v>
      </c>
      <c r="D17" s="154" t="str">
        <f>'1. ALL DATA'!H19</f>
        <v>On Track to be Achieved</v>
      </c>
      <c r="E17" s="162" t="s">
        <v>166</v>
      </c>
      <c r="F17" s="154" t="str">
        <f>'1. ALL DATA'!M19</f>
        <v>Fully Achieved</v>
      </c>
      <c r="G17" s="162" t="s">
        <v>166</v>
      </c>
      <c r="H17" s="119" t="str">
        <f>'1. ALL DATA'!R19</f>
        <v>Fully Achieved</v>
      </c>
      <c r="I17" s="162"/>
      <c r="J17" s="119" t="str">
        <f>'1. ALL DATA'!V19</f>
        <v>Update not provided</v>
      </c>
    </row>
    <row r="18" spans="1:46" ht="25.5" customHeight="1" x14ac:dyDescent="0.25">
      <c r="A18" s="155" t="str">
        <f>'1. ALL DATA'!A20</f>
        <v>Protecting and Strengthening Communities - Love Where You Live</v>
      </c>
      <c r="B18" s="277"/>
      <c r="C18" s="277"/>
      <c r="D18" s="277"/>
      <c r="E18" s="277"/>
      <c r="F18" s="277"/>
      <c r="G18" s="277"/>
      <c r="H18" s="277"/>
      <c r="I18" s="277"/>
      <c r="J18" s="278"/>
    </row>
    <row r="19" spans="1:46" ht="99.75" customHeight="1" x14ac:dyDescent="0.25">
      <c r="A19" s="151" t="str">
        <f>'1. ALL DATA'!A21</f>
        <v>PSC01</v>
      </c>
      <c r="B19" s="153" t="str">
        <f>'1. ALL DATA'!C21</f>
        <v>Increasing Opportunity for Democratic Engagement</v>
      </c>
      <c r="C19" s="256" t="str">
        <f>'1. ALL DATA'!D21</f>
        <v>Investigate Use of Digital Engagement Software for Electoral Registration 
(December 2018)</v>
      </c>
      <c r="D19" s="154" t="str">
        <f>'1. ALL DATA'!H21</f>
        <v>On Track to be Achieved</v>
      </c>
      <c r="E19" s="162" t="s">
        <v>166</v>
      </c>
      <c r="F19" s="154" t="str">
        <f>'1. ALL DATA'!M21</f>
        <v>On Track to be Achieved</v>
      </c>
      <c r="G19" s="162" t="s">
        <v>166</v>
      </c>
      <c r="H19" s="119" t="str">
        <f>'1. ALL DATA'!R21</f>
        <v>On Track to be Achieved</v>
      </c>
      <c r="I19" s="162"/>
      <c r="J19" s="119" t="str">
        <f>'1. ALL DATA'!V21</f>
        <v>Update not provided</v>
      </c>
    </row>
    <row r="20" spans="1:46" ht="99.75" customHeight="1" x14ac:dyDescent="0.25">
      <c r="A20" s="151" t="str">
        <f>'1. ALL DATA'!A22</f>
        <v>PSC02</v>
      </c>
      <c r="B20" s="153" t="str">
        <f>'1. ALL DATA'!C22</f>
        <v>Increasing Opportunity for Democratic Engagement</v>
      </c>
      <c r="C20" s="256" t="str">
        <f>'1. ALL DATA'!D22</f>
        <v>Prepare for Polling District Review 
(March 2019)</v>
      </c>
      <c r="D20" s="154" t="str">
        <f>'1. ALL DATA'!H22</f>
        <v>On Track to be Achieved</v>
      </c>
      <c r="E20" s="162" t="s">
        <v>166</v>
      </c>
      <c r="F20" s="154" t="str">
        <f>'1. ALL DATA'!M22</f>
        <v>On Track to be Achieved</v>
      </c>
      <c r="G20" s="162" t="s">
        <v>166</v>
      </c>
      <c r="H20" s="119" t="str">
        <f>'1. ALL DATA'!R22</f>
        <v>On Track to be Achieved</v>
      </c>
      <c r="I20" s="162"/>
      <c r="J20" s="119" t="str">
        <f>'1. ALL DATA'!V22</f>
        <v>Update not provided</v>
      </c>
    </row>
    <row r="21" spans="1:46" ht="87.75" x14ac:dyDescent="0.25">
      <c r="A21" s="151" t="str">
        <f>'1. ALL DATA'!A23</f>
        <v>PSC03</v>
      </c>
      <c r="B21" s="153" t="str">
        <f>'1. ALL DATA'!C23</f>
        <v>Continue to Develop SMART/Digital Approach to Improve Public Access to Services</v>
      </c>
      <c r="C21" s="256" t="str">
        <f>'1. ALL DATA'!D23</f>
        <v>Adoption of Digital Strategy 
(October 2018)</v>
      </c>
      <c r="D21" s="154" t="str">
        <f>'1. ALL DATA'!H23</f>
        <v>Not yet due</v>
      </c>
      <c r="E21" s="333" t="s">
        <v>46</v>
      </c>
      <c r="F21" s="154" t="str">
        <f>'1. ALL DATA'!M23</f>
        <v>On Track to be Achieved</v>
      </c>
      <c r="G21" s="341" t="s">
        <v>165</v>
      </c>
      <c r="H21" s="119" t="str">
        <f>'1. ALL DATA'!R23</f>
        <v>Fully Achieved</v>
      </c>
      <c r="I21" s="162"/>
      <c r="J21" s="119" t="str">
        <f>'1. ALL DATA'!V23</f>
        <v>Update not provided</v>
      </c>
    </row>
    <row r="22" spans="1:46" ht="99.75" customHeight="1" x14ac:dyDescent="0.25">
      <c r="A22" s="151" t="str">
        <f>'1. ALL DATA'!A24</f>
        <v>PSC04</v>
      </c>
      <c r="B22" s="153" t="str">
        <f>'1. ALL DATA'!C24</f>
        <v>Continue to Develop SMART/Digital Approach to Improve Public Access to Services</v>
      </c>
      <c r="C22" s="256" t="str">
        <f>'1. ALL DATA'!D24</f>
        <v>80% of 2018/19 Milestones in New Digital Strategy Achieved 
(March 2019)</v>
      </c>
      <c r="D22" s="154" t="str">
        <f>'1. ALL DATA'!H24</f>
        <v>Not yet due</v>
      </c>
      <c r="E22" s="333" t="s">
        <v>46</v>
      </c>
      <c r="F22" s="154" t="str">
        <f>'1. ALL DATA'!M24</f>
        <v>Not yet due</v>
      </c>
      <c r="G22" s="333" t="s">
        <v>46</v>
      </c>
      <c r="H22" s="119" t="str">
        <f>'1. ALL DATA'!R24</f>
        <v>Not yet due</v>
      </c>
      <c r="I22" s="161"/>
      <c r="J22" s="119" t="str">
        <f>'1. ALL DATA'!V24</f>
        <v>Update not provided</v>
      </c>
    </row>
    <row r="23" spans="1:46" ht="99.75" customHeight="1" x14ac:dyDescent="0.25">
      <c r="A23" s="151" t="str">
        <f>'1. ALL DATA'!A25</f>
        <v>PSC05</v>
      </c>
      <c r="B23" s="153" t="str">
        <f>'1. ALL DATA'!C25</f>
        <v>Continue to Develop SMART/Digital Approach to Improve Public Access to Services</v>
      </c>
      <c r="C23" s="256" t="str">
        <f>'1. ALL DATA'!D25</f>
        <v>Corporate Website Refresh Complete 
(March 2019)</v>
      </c>
      <c r="D23" s="154" t="str">
        <f>'1. ALL DATA'!H25</f>
        <v>Not yet due</v>
      </c>
      <c r="E23" s="333" t="s">
        <v>46</v>
      </c>
      <c r="F23" s="154" t="str">
        <f>'1. ALL DATA'!M25</f>
        <v>Not yet due</v>
      </c>
      <c r="G23" s="341" t="s">
        <v>165</v>
      </c>
      <c r="H23" s="119" t="str">
        <f>'1. ALL DATA'!R25</f>
        <v>On Track to be Achieved</v>
      </c>
      <c r="I23" s="162"/>
      <c r="J23" s="119" t="str">
        <f>'1. ALL DATA'!V25</f>
        <v>Update not provided</v>
      </c>
    </row>
    <row r="24" spans="1:46" ht="99.75" customHeight="1" x14ac:dyDescent="0.25">
      <c r="A24" s="151" t="str">
        <f>'1. ALL DATA'!A26</f>
        <v>PSC06</v>
      </c>
      <c r="B24" s="153" t="str">
        <f>'1. ALL DATA'!C26</f>
        <v>Improving Public Art in the Borough</v>
      </c>
      <c r="C24" s="256" t="str">
        <f>'1. ALL DATA'!D26</f>
        <v>Develop a Project Plan for the Delivery of Public Art Including;    New Public Art Commissions Including Both Permanent and Temporary Pieces     Investigating the Feasibility of Moving the Malt Shovel 
(August 2018)</v>
      </c>
      <c r="D24" s="154" t="str">
        <f>'1. ALL DATA'!H26</f>
        <v>On Track to be Achieved</v>
      </c>
      <c r="E24" s="162" t="s">
        <v>166</v>
      </c>
      <c r="F24" s="154" t="str">
        <f>'1. ALL DATA'!M26</f>
        <v>Fully Achieved</v>
      </c>
      <c r="G24" s="162" t="s">
        <v>166</v>
      </c>
      <c r="H24" s="119" t="str">
        <f>'1. ALL DATA'!R26</f>
        <v>Fully Achieved</v>
      </c>
      <c r="I24" s="162"/>
      <c r="J24" s="119" t="str">
        <f>'1. ALL DATA'!V26</f>
        <v>Update not provided</v>
      </c>
    </row>
    <row r="25" spans="1:46" ht="99.75" customHeight="1" x14ac:dyDescent="0.25">
      <c r="A25" s="151" t="str">
        <f>'1. ALL DATA'!A27</f>
        <v>PSC07</v>
      </c>
      <c r="B25" s="153" t="str">
        <f>'1. ALL DATA'!C27</f>
        <v>Community Sport and Health Development Initiatives</v>
      </c>
      <c r="C25" s="256" t="str">
        <f>'1. ALL DATA'!D27</f>
        <v>Re-Launch the Council’s Disability Sport Programme Under the “Able Too” Brand
(July 2018)</v>
      </c>
      <c r="D25" s="154" t="str">
        <f>'1. ALL DATA'!H27</f>
        <v>On Track to be Achieved</v>
      </c>
      <c r="E25" s="162" t="s">
        <v>166</v>
      </c>
      <c r="F25" s="154" t="str">
        <f>'1. ALL DATA'!M27</f>
        <v>Fully Achieved</v>
      </c>
      <c r="G25" s="162" t="s">
        <v>166</v>
      </c>
      <c r="H25" s="119" t="str">
        <f>'1. ALL DATA'!R27</f>
        <v>Fully Achieved</v>
      </c>
      <c r="I25" s="162"/>
      <c r="J25" s="119" t="str">
        <f>'1. ALL DATA'!V27</f>
        <v>Update not provided</v>
      </c>
    </row>
    <row r="26" spans="1:46" s="125" customFormat="1" ht="126" x14ac:dyDescent="0.25">
      <c r="A26" s="151" t="str">
        <f>'1. ALL DATA'!A28</f>
        <v>PSC08</v>
      </c>
      <c r="B26" s="153" t="str">
        <f>'1. ALL DATA'!C28</f>
        <v xml:space="preserve">Delivering Open Space Improvement Initiatives </v>
      </c>
      <c r="C26" s="256" t="str">
        <f>'1. ALL DATA'!D28</f>
        <v>Management Strategy Prepared and Ready for 2019 Green Flag Submission, Including the Washlands and Stapenhill Gardens 
(January 2019)</v>
      </c>
      <c r="D26" s="154" t="str">
        <f>'1. ALL DATA'!H28</f>
        <v>Not yet due</v>
      </c>
      <c r="E26" s="333" t="s">
        <v>46</v>
      </c>
      <c r="F26" s="154" t="str">
        <f>'1. ALL DATA'!M28</f>
        <v>Not yet due</v>
      </c>
      <c r="G26" s="341" t="s">
        <v>165</v>
      </c>
      <c r="H26" s="119" t="str">
        <f>'1. ALL DATA'!R28</f>
        <v>On Track to be Achieved</v>
      </c>
      <c r="I26" s="162"/>
      <c r="J26" s="119" t="str">
        <f>'1. ALL DATA'!V28</f>
        <v>Update not provided</v>
      </c>
      <c r="K26" s="127"/>
      <c r="L26" s="127"/>
      <c r="M26" s="128"/>
      <c r="N26" s="129"/>
      <c r="O26" s="130"/>
      <c r="P26" s="130"/>
      <c r="Q26" s="130"/>
      <c r="R26" s="128"/>
      <c r="S26" s="131"/>
      <c r="T26" s="127"/>
      <c r="U26" s="127"/>
      <c r="V26" s="132"/>
      <c r="W26" s="127"/>
      <c r="X26" s="128"/>
      <c r="Y26" s="128"/>
      <c r="Z26" s="128"/>
      <c r="AA26" s="128"/>
      <c r="AB26" s="124"/>
      <c r="AC26" s="122"/>
      <c r="AD26" s="126"/>
      <c r="AE26" s="126"/>
      <c r="AF26" s="126"/>
      <c r="AG26" s="126"/>
      <c r="AH26" s="126"/>
      <c r="AI26" s="126"/>
      <c r="AJ26" s="126"/>
      <c r="AK26" s="126"/>
      <c r="AL26" s="126"/>
      <c r="AM26" s="126"/>
      <c r="AN26" s="126"/>
      <c r="AO26" s="126"/>
      <c r="AP26" s="126"/>
      <c r="AQ26" s="126"/>
      <c r="AR26" s="126"/>
      <c r="AS26" s="126"/>
      <c r="AT26" s="126"/>
    </row>
    <row r="27" spans="1:46" s="266" customFormat="1" ht="103.5" customHeight="1" x14ac:dyDescent="0.3">
      <c r="A27" s="151" t="str">
        <f>'1. ALL DATA'!A29</f>
        <v>PSC09</v>
      </c>
      <c r="B27" s="153" t="str">
        <f>'1. ALL DATA'!C29</f>
        <v>Delivering Open Space Improvement Initiatives</v>
      </c>
      <c r="C27" s="256" t="str">
        <f>'1. ALL DATA'!D29</f>
        <v>Develop Proposals for the Improvement of the Memorial Gardens, Abbot’s Garden and Andressey Passage 
(June 2018)</v>
      </c>
      <c r="D27" s="154" t="str">
        <f>'1. ALL DATA'!H29</f>
        <v>Fully Achieved</v>
      </c>
      <c r="E27" s="162" t="s">
        <v>166</v>
      </c>
      <c r="F27" s="154" t="str">
        <f>'1. ALL DATA'!M29</f>
        <v>Fully Achieved</v>
      </c>
      <c r="G27" s="162" t="s">
        <v>166</v>
      </c>
      <c r="H27" s="119" t="str">
        <f>'1. ALL DATA'!R29</f>
        <v>Fully Achieved</v>
      </c>
      <c r="I27" s="279"/>
      <c r="J27" s="119" t="str">
        <f>'1. ALL DATA'!V29</f>
        <v>Update not provided</v>
      </c>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row>
    <row r="28" spans="1:46" ht="99.75" customHeight="1" x14ac:dyDescent="0.25">
      <c r="A28" s="151" t="str">
        <f>'1. ALL DATA'!A30</f>
        <v>PSC10</v>
      </c>
      <c r="B28" s="153" t="str">
        <f>'1. ALL DATA'!C30</f>
        <v xml:space="preserve">Delivering Open Space Improvement Initiatives </v>
      </c>
      <c r="C28" s="256" t="str">
        <f>'1. ALL DATA'!D30</f>
        <v>Submit an Application to The National Forest for Grant Support 
(November 2018)</v>
      </c>
      <c r="D28" s="154" t="str">
        <f>'1. ALL DATA'!H30</f>
        <v>Not yet due</v>
      </c>
      <c r="E28" s="333" t="s">
        <v>46</v>
      </c>
      <c r="F28" s="154" t="str">
        <f>'1. ALL DATA'!M30</f>
        <v>On Track to be Achieved</v>
      </c>
      <c r="G28" s="341" t="s">
        <v>165</v>
      </c>
      <c r="H28" s="119" t="str">
        <f>'1. ALL DATA'!R30</f>
        <v>Fully Achieved</v>
      </c>
      <c r="I28" s="162"/>
      <c r="J28" s="119" t="str">
        <f>'1. ALL DATA'!V30</f>
        <v>Update not provided</v>
      </c>
    </row>
    <row r="29" spans="1:46" ht="99.75" customHeight="1" x14ac:dyDescent="0.25">
      <c r="A29" s="151" t="str">
        <f>'1. ALL DATA'!A31</f>
        <v>PSC11</v>
      </c>
      <c r="B29" s="153" t="str">
        <f>'1. ALL DATA'!C31</f>
        <v>Review The Provision Of Cycle Facilities On Open Spaces And Car Parks</v>
      </c>
      <c r="C29" s="256" t="str">
        <f>'1. ALL DATA'!D31</f>
        <v>Review of Cycle Facilities Complete 
(October 2018)</v>
      </c>
      <c r="D29" s="154" t="str">
        <f>'1. ALL DATA'!H31</f>
        <v>Not yet due</v>
      </c>
      <c r="E29" s="333" t="s">
        <v>46</v>
      </c>
      <c r="F29" s="154" t="str">
        <f>'1. ALL DATA'!M31</f>
        <v>On Track to be Achieved</v>
      </c>
      <c r="G29" s="341" t="s">
        <v>165</v>
      </c>
      <c r="H29" s="119" t="str">
        <f>'1. ALL DATA'!R31</f>
        <v>Fully Achieved</v>
      </c>
      <c r="I29" s="162"/>
      <c r="J29" s="119" t="str">
        <f>'1. ALL DATA'!V31</f>
        <v>Update not provided</v>
      </c>
    </row>
    <row r="30" spans="1:46" ht="99.75" customHeight="1" x14ac:dyDescent="0.25">
      <c r="A30" s="151" t="str">
        <f>'1. ALL DATA'!A32</f>
        <v>PSC12</v>
      </c>
      <c r="B30" s="153" t="str">
        <f>'1. ALL DATA'!C32</f>
        <v>Green Flag Awards</v>
      </c>
      <c r="C30" s="256" t="str">
        <f>'1. ALL DATA'!D32</f>
        <v>Achieve 2 Green Flag Awards at Bramshall Park and Stapenhill Gardens</v>
      </c>
      <c r="D30" s="154" t="str">
        <f>'1. ALL DATA'!H32</f>
        <v>Not yet due</v>
      </c>
      <c r="E30" s="333" t="s">
        <v>46</v>
      </c>
      <c r="F30" s="154" t="str">
        <f>'1. ALL DATA'!M32</f>
        <v>Fully Achieved</v>
      </c>
      <c r="G30" s="162" t="s">
        <v>166</v>
      </c>
      <c r="H30" s="119" t="str">
        <f>'1. ALL DATA'!R32</f>
        <v>Fully Achieved</v>
      </c>
      <c r="I30" s="162"/>
      <c r="J30" s="119" t="str">
        <f>'1. ALL DATA'!V32</f>
        <v>Update not provided</v>
      </c>
    </row>
    <row r="31" spans="1:46" ht="99.75" customHeight="1" x14ac:dyDescent="0.25">
      <c r="A31" s="151" t="str">
        <f>'1. ALL DATA'!A33</f>
        <v>PSC13</v>
      </c>
      <c r="B31" s="153" t="str">
        <f>'1. ALL DATA'!C33</f>
        <v xml:space="preserve">In Bloom Awards </v>
      </c>
      <c r="C31" s="256" t="str">
        <f>'1. ALL DATA'!D33</f>
        <v>Achieve 3 In Bloom Gold Awards at Winshill, Burton And Uttoxeter</v>
      </c>
      <c r="D31" s="154" t="str">
        <f>'1. ALL DATA'!H33</f>
        <v>Not yet due</v>
      </c>
      <c r="E31" s="333" t="s">
        <v>46</v>
      </c>
      <c r="F31" s="154" t="str">
        <f>'1. ALL DATA'!M33</f>
        <v>Fully Achieved</v>
      </c>
      <c r="G31" s="162" t="s">
        <v>166</v>
      </c>
      <c r="H31" s="119" t="str">
        <f>'1. ALL DATA'!R33</f>
        <v>Fully Achieved</v>
      </c>
      <c r="I31" s="162"/>
      <c r="J31" s="119" t="str">
        <f>'1. ALL DATA'!V33</f>
        <v>Update not provided</v>
      </c>
    </row>
    <row r="32" spans="1:46" ht="99.75" customHeight="1" x14ac:dyDescent="0.25">
      <c r="A32" s="151" t="str">
        <f>'1. ALL DATA'!A34</f>
        <v>PSC14</v>
      </c>
      <c r="B32" s="153" t="str">
        <f>'1. ALL DATA'!C34</f>
        <v>In Bloom Awards</v>
      </c>
      <c r="C32" s="256" t="str">
        <f>'1. ALL DATA'!D34</f>
        <v>Achieve a Minimum of 5 Silver Gilt and Above for In Bloom Parks Awards. Including; Branston Water Park, Stapenhill Cemetery, Bramshall Park, Winshill (Mill Hill Lane) and Shobnall Fields.</v>
      </c>
      <c r="D32" s="154" t="str">
        <f>'1. ALL DATA'!H34</f>
        <v>Not yet due</v>
      </c>
      <c r="E32" s="333" t="s">
        <v>46</v>
      </c>
      <c r="F32" s="154" t="str">
        <f>'1. ALL DATA'!M34</f>
        <v>Fully Achieved</v>
      </c>
      <c r="G32" s="162" t="s">
        <v>166</v>
      </c>
      <c r="H32" s="119" t="str">
        <f>'1. ALL DATA'!R34</f>
        <v>Fully Achieved</v>
      </c>
      <c r="I32" s="162"/>
      <c r="J32" s="119" t="str">
        <f>'1. ALL DATA'!V34</f>
        <v>Update not provided</v>
      </c>
    </row>
    <row r="33" spans="1:10" ht="99.75" customHeight="1" x14ac:dyDescent="0.25">
      <c r="A33" s="151" t="str">
        <f>'1. ALL DATA'!A35</f>
        <v>PSC15</v>
      </c>
      <c r="B33" s="153" t="str">
        <f>'1. ALL DATA'!C35</f>
        <v>In Bloom Awards</v>
      </c>
      <c r="C33" s="256" t="str">
        <f>'1. ALL DATA'!D35</f>
        <v>Expand the In Bloom Federation, Achieving 1 Additional Member</v>
      </c>
      <c r="D33" s="154" t="str">
        <f>'1. ALL DATA'!H35</f>
        <v>Fully Achieved</v>
      </c>
      <c r="E33" s="162" t="s">
        <v>166</v>
      </c>
      <c r="F33" s="154" t="str">
        <f>'1. ALL DATA'!M35</f>
        <v>Fully Achieved</v>
      </c>
      <c r="G33" s="162" t="s">
        <v>166</v>
      </c>
      <c r="H33" s="119" t="str">
        <f>'1. ALL DATA'!R35</f>
        <v>Fully Achieved</v>
      </c>
      <c r="I33" s="162"/>
      <c r="J33" s="119" t="str">
        <f>'1. ALL DATA'!V35</f>
        <v>Update not provided</v>
      </c>
    </row>
    <row r="34" spans="1:10" ht="99.75" customHeight="1" x14ac:dyDescent="0.25">
      <c r="A34" s="151" t="str">
        <f>'1. ALL DATA'!A36</f>
        <v>PSC16</v>
      </c>
      <c r="B34" s="153" t="str">
        <f>'1. ALL DATA'!C36</f>
        <v>Adult Safeguarding Training Programme</v>
      </c>
      <c r="C34" s="256" t="str">
        <f>'1. ALL DATA'!D36</f>
        <v>Deliver Training to Services Which Have Contact With Vulnerable Adults: Housing; Licensing; Enforcement; Revenues and Benefits 
(March 2019)</v>
      </c>
      <c r="D34" s="154" t="str">
        <f>'1. ALL DATA'!H36</f>
        <v>Not yet due</v>
      </c>
      <c r="E34" s="333" t="s">
        <v>46</v>
      </c>
      <c r="F34" s="154" t="str">
        <f>'1. ALL DATA'!M36</f>
        <v>Fully Achieved</v>
      </c>
      <c r="G34" s="162" t="s">
        <v>166</v>
      </c>
      <c r="H34" s="119" t="str">
        <f>'1. ALL DATA'!R36</f>
        <v>Fully Achieved</v>
      </c>
      <c r="I34" s="162"/>
      <c r="J34" s="119" t="str">
        <f>'1. ALL DATA'!V36</f>
        <v>Update not provided</v>
      </c>
    </row>
    <row r="35" spans="1:10" ht="99.75" customHeight="1" x14ac:dyDescent="0.25">
      <c r="A35" s="151" t="str">
        <f>'1. ALL DATA'!A37</f>
        <v>PSC17</v>
      </c>
      <c r="B35" s="153" t="str">
        <f>'1. ALL DATA'!C37</f>
        <v>Prepare a Succession Plan for Volunteers Running the GO Garden Project</v>
      </c>
      <c r="C35" s="256" t="str">
        <f>'1. ALL DATA'!D37</f>
        <v>Plan Approved Ready for Implementation for 2019 Growing Season 
(October 2018)</v>
      </c>
      <c r="D35" s="154" t="str">
        <f>'1. ALL DATA'!H37</f>
        <v>On Track to be Achieved</v>
      </c>
      <c r="E35" s="162" t="s">
        <v>166</v>
      </c>
      <c r="F35" s="154" t="str">
        <f>'1. ALL DATA'!M37</f>
        <v>On Track to be Achieved</v>
      </c>
      <c r="G35" s="162" t="s">
        <v>166</v>
      </c>
      <c r="H35" s="119" t="str">
        <f>'1. ALL DATA'!R37</f>
        <v>Fully Achieved</v>
      </c>
      <c r="I35" s="162"/>
      <c r="J35" s="119" t="str">
        <f>'1. ALL DATA'!V37</f>
        <v>Update not provided</v>
      </c>
    </row>
    <row r="36" spans="1:10" ht="99.75" customHeight="1" x14ac:dyDescent="0.25">
      <c r="A36" s="151" t="str">
        <f>'1. ALL DATA'!A38</f>
        <v>PSC18</v>
      </c>
      <c r="B36" s="153" t="str">
        <f>'1. ALL DATA'!C38</f>
        <v>Maintain Top Quartile Performance For Street Cleansing - Litter</v>
      </c>
      <c r="C36" s="273">
        <v>0</v>
      </c>
      <c r="D36" s="154" t="str">
        <f>'1. ALL DATA'!H38</f>
        <v>Not yet due</v>
      </c>
      <c r="E36" s="333" t="s">
        <v>46</v>
      </c>
      <c r="F36" s="154" t="str">
        <f>'1. ALL DATA'!M38</f>
        <v>On Track to be Achieved</v>
      </c>
      <c r="G36" s="162" t="s">
        <v>166</v>
      </c>
      <c r="H36" s="119" t="str">
        <f>'1. ALL DATA'!R38</f>
        <v>On Track to be Achieved</v>
      </c>
      <c r="I36" s="162"/>
      <c r="J36" s="119" t="str">
        <f>'1. ALL DATA'!V38</f>
        <v>Update not provided</v>
      </c>
    </row>
    <row r="37" spans="1:10" ht="99.75" customHeight="1" x14ac:dyDescent="0.25">
      <c r="A37" s="151" t="str">
        <f>'1. ALL DATA'!A39</f>
        <v>PSC19</v>
      </c>
      <c r="B37" s="153" t="str">
        <f>'1. ALL DATA'!C39</f>
        <v>Maintain Top Quartile Performance For Street Cleansing - Detritus</v>
      </c>
      <c r="C37" s="273">
        <v>0.01</v>
      </c>
      <c r="D37" s="154" t="str">
        <f>'1. ALL DATA'!H39</f>
        <v>Not yet due</v>
      </c>
      <c r="E37" s="333" t="s">
        <v>46</v>
      </c>
      <c r="F37" s="154" t="str">
        <f>'1. ALL DATA'!M39</f>
        <v>On Track to be Achieved</v>
      </c>
      <c r="G37" s="162" t="s">
        <v>166</v>
      </c>
      <c r="H37" s="119" t="str">
        <f>'1. ALL DATA'!R39</f>
        <v>On Track to be Achieved</v>
      </c>
      <c r="I37" s="162"/>
      <c r="J37" s="119" t="str">
        <f>'1. ALL DATA'!V39</f>
        <v>Update not provided</v>
      </c>
    </row>
    <row r="38" spans="1:10" ht="99.75" customHeight="1" x14ac:dyDescent="0.25">
      <c r="A38" s="151" t="str">
        <f>'1. ALL DATA'!A40</f>
        <v>PSC20</v>
      </c>
      <c r="B38" s="153" t="str">
        <f>'1. ALL DATA'!C40</f>
        <v>Maintain Top Quartile Performance For Street Cleansing - Graffiti</v>
      </c>
      <c r="C38" s="273">
        <v>0</v>
      </c>
      <c r="D38" s="154" t="str">
        <f>'1. ALL DATA'!H40</f>
        <v>Not yet due</v>
      </c>
      <c r="E38" s="333" t="s">
        <v>46</v>
      </c>
      <c r="F38" s="154" t="str">
        <f>'1. ALL DATA'!M40</f>
        <v>On Track to be Achieved</v>
      </c>
      <c r="G38" s="162" t="s">
        <v>166</v>
      </c>
      <c r="H38" s="119" t="str">
        <f>'1. ALL DATA'!R40</f>
        <v>On Track to be Achieved</v>
      </c>
      <c r="I38" s="162"/>
      <c r="J38" s="119" t="str">
        <f>'1. ALL DATA'!V40</f>
        <v>Update not provided</v>
      </c>
    </row>
    <row r="39" spans="1:10" ht="99.75" customHeight="1" x14ac:dyDescent="0.25">
      <c r="A39" s="151" t="str">
        <f>'1. ALL DATA'!A41</f>
        <v>PSC21</v>
      </c>
      <c r="B39" s="153" t="str">
        <f>'1. ALL DATA'!C41</f>
        <v>Maintain Top Quartile Performance For Street Cleansing – Fly-Posting</v>
      </c>
      <c r="C39" s="273">
        <v>0</v>
      </c>
      <c r="D39" s="154" t="str">
        <f>'1. ALL DATA'!H41</f>
        <v>Not yet due</v>
      </c>
      <c r="E39" s="333" t="s">
        <v>46</v>
      </c>
      <c r="F39" s="154" t="str">
        <f>'1. ALL DATA'!M41</f>
        <v>On Track to be Achieved</v>
      </c>
      <c r="G39" s="162" t="s">
        <v>166</v>
      </c>
      <c r="H39" s="119" t="str">
        <f>'1. ALL DATA'!R41</f>
        <v>On Track to be Achieved</v>
      </c>
      <c r="I39" s="162"/>
      <c r="J39" s="119" t="str">
        <f>'1. ALL DATA'!V41</f>
        <v>Update not provided</v>
      </c>
    </row>
    <row r="40" spans="1:10" ht="99.75" customHeight="1" x14ac:dyDescent="0.25">
      <c r="A40" s="151" t="str">
        <f>'1. ALL DATA'!A42</f>
        <v>PSC22</v>
      </c>
      <c r="B40" s="153" t="str">
        <f>'1. ALL DATA'!C42</f>
        <v xml:space="preserve">Maintain Top Quartile Performance On Recycling </v>
      </c>
      <c r="C40" s="256" t="str">
        <f>'1. ALL DATA'!D42</f>
        <v>Household Waste Recycled and Composted:
50%</v>
      </c>
      <c r="D40" s="154" t="str">
        <f>'1. ALL DATA'!H42</f>
        <v>On Track to be Achieved</v>
      </c>
      <c r="E40" s="162" t="s">
        <v>166</v>
      </c>
      <c r="F40" s="154" t="str">
        <f>'1. ALL DATA'!M42</f>
        <v>On Track to be Achieved</v>
      </c>
      <c r="G40" s="341" t="s">
        <v>164</v>
      </c>
      <c r="H40" s="119" t="str">
        <f>'1. ALL DATA'!R42</f>
        <v>In Danger of Falling Behind Target</v>
      </c>
      <c r="I40" s="162"/>
      <c r="J40" s="119" t="str">
        <f>'1. ALL DATA'!V42</f>
        <v>Update not provided</v>
      </c>
    </row>
    <row r="41" spans="1:10" ht="99.75" customHeight="1" x14ac:dyDescent="0.25">
      <c r="A41" s="151" t="str">
        <f>'1. ALL DATA'!A43</f>
        <v>PSC23</v>
      </c>
      <c r="B41" s="153" t="str">
        <f>'1. ALL DATA'!C43</f>
        <v xml:space="preserve">Maintain Top Quartile Performance On Waste Reduction </v>
      </c>
      <c r="C41" s="256" t="str">
        <f>'1. ALL DATA'!D43</f>
        <v>Residual Household Waste Per Household:
475kg</v>
      </c>
      <c r="D41" s="154" t="str">
        <f>'1. ALL DATA'!H43</f>
        <v>On Track to be Achieved</v>
      </c>
      <c r="E41" s="162" t="s">
        <v>166</v>
      </c>
      <c r="F41" s="154" t="str">
        <f>'1. ALL DATA'!M43</f>
        <v>On Track to be Achieved</v>
      </c>
      <c r="G41" s="162" t="s">
        <v>166</v>
      </c>
      <c r="H41" s="119" t="str">
        <f>'1. ALL DATA'!R43</f>
        <v>On Track to be Achieved</v>
      </c>
      <c r="I41" s="162"/>
      <c r="J41" s="119" t="str">
        <f>'1. ALL DATA'!V43</f>
        <v>Update not provided</v>
      </c>
    </row>
    <row r="42" spans="1:10" ht="99.75" customHeight="1" x14ac:dyDescent="0.25">
      <c r="A42" s="151" t="str">
        <f>'1. ALL DATA'!A44</f>
        <v>PSC24</v>
      </c>
      <c r="B42" s="153" t="str">
        <f>'1. ALL DATA'!C44</f>
        <v>Continue to Increase Public Awareness Of Recycling and Other Environmental Issues Such as Street Cleanliness</v>
      </c>
      <c r="C42" s="256" t="str">
        <f>'1. ALL DATA'!D44</f>
        <v>Produce and Implement New Communications Plan
(December 2018)</v>
      </c>
      <c r="D42" s="154" t="str">
        <f>'1. ALL DATA'!H44</f>
        <v>Not yet due</v>
      </c>
      <c r="E42" s="333" t="s">
        <v>46</v>
      </c>
      <c r="F42" s="154" t="str">
        <f>'1. ALL DATA'!M44</f>
        <v>Not yet due</v>
      </c>
      <c r="G42" s="341" t="s">
        <v>165</v>
      </c>
      <c r="H42" s="119" t="str">
        <f>'1. ALL DATA'!R44</f>
        <v>Fully Achieved</v>
      </c>
      <c r="I42" s="162"/>
      <c r="J42" s="119" t="str">
        <f>'1. ALL DATA'!V44</f>
        <v>Update not provided</v>
      </c>
    </row>
    <row r="43" spans="1:10" ht="99.75" customHeight="1" x14ac:dyDescent="0.25">
      <c r="A43" s="151" t="str">
        <f>'1. ALL DATA'!A45</f>
        <v>PSC25</v>
      </c>
      <c r="B43" s="153" t="str">
        <f>'1. ALL DATA'!C45</f>
        <v>Guidance to Support Planning Services</v>
      </c>
      <c r="C43" s="256" t="str">
        <f>'1. ALL DATA'!D45</f>
        <v>Introduce New Cannock Chase Special Area of Conservation (SAC) Guidance
(April 2018)</v>
      </c>
      <c r="D43" s="154" t="str">
        <f>'1. ALL DATA'!H45</f>
        <v>Fully Achieved</v>
      </c>
      <c r="E43" s="162" t="s">
        <v>166</v>
      </c>
      <c r="F43" s="154" t="str">
        <f>'1. ALL DATA'!M45</f>
        <v>Fully Achieved</v>
      </c>
      <c r="G43" s="162" t="s">
        <v>166</v>
      </c>
      <c r="H43" s="119" t="str">
        <f>'1. ALL DATA'!R45</f>
        <v>Fully Achieved</v>
      </c>
      <c r="I43" s="162"/>
      <c r="J43" s="119" t="str">
        <f>'1. ALL DATA'!V45</f>
        <v>Update not provided</v>
      </c>
    </row>
    <row r="44" spans="1:10" ht="99.75" customHeight="1" x14ac:dyDescent="0.25">
      <c r="A44" s="151" t="str">
        <f>'1. ALL DATA'!A46</f>
        <v>PSC26</v>
      </c>
      <c r="B44" s="153" t="str">
        <f>'1. ALL DATA'!C46</f>
        <v>Guidance to Support Planning Services</v>
      </c>
      <c r="C44" s="256" t="str">
        <f>'1. ALL DATA'!D46</f>
        <v>Devise Borough-wide Planting Guidance 
(June 2018)</v>
      </c>
      <c r="D44" s="154" t="str">
        <f>'1. ALL DATA'!H46</f>
        <v>Fully Achieved</v>
      </c>
      <c r="E44" s="162" t="s">
        <v>166</v>
      </c>
      <c r="F44" s="154" t="str">
        <f>'1. ALL DATA'!M46</f>
        <v>Fully Achieved</v>
      </c>
      <c r="G44" s="162" t="s">
        <v>166</v>
      </c>
      <c r="H44" s="119" t="str">
        <f>'1. ALL DATA'!R46</f>
        <v>Fully Achieved</v>
      </c>
      <c r="I44" s="162"/>
      <c r="J44" s="119" t="str">
        <f>'1. ALL DATA'!V46</f>
        <v>Update not provided</v>
      </c>
    </row>
    <row r="45" spans="1:10" ht="99.75" customHeight="1" x14ac:dyDescent="0.25">
      <c r="A45" s="151" t="str">
        <f>'1. ALL DATA'!A47</f>
        <v>PSC27</v>
      </c>
      <c r="B45" s="153" t="str">
        <f>'1. ALL DATA'!C47</f>
        <v>Guidance to Support Planning Services</v>
      </c>
      <c r="C45" s="256" t="str">
        <f>'1. ALL DATA'!D47</f>
        <v>Introduce New Heritage Impact Assessment Guidance Notes 
(April 2018)</v>
      </c>
      <c r="D45" s="154" t="str">
        <f>'1. ALL DATA'!H47</f>
        <v>Fully Achieved</v>
      </c>
      <c r="E45" s="162" t="s">
        <v>166</v>
      </c>
      <c r="F45" s="154" t="str">
        <f>'1. ALL DATA'!M47</f>
        <v>Fully Achieved</v>
      </c>
      <c r="G45" s="162" t="s">
        <v>166</v>
      </c>
      <c r="H45" s="119" t="str">
        <f>'1. ALL DATA'!R47</f>
        <v>Fully Achieved</v>
      </c>
      <c r="I45" s="162"/>
      <c r="J45" s="119" t="str">
        <f>'1. ALL DATA'!V47</f>
        <v>Update not provided</v>
      </c>
    </row>
    <row r="46" spans="1:10" ht="99.75" customHeight="1" x14ac:dyDescent="0.25">
      <c r="A46" s="151" t="str">
        <f>'1. ALL DATA'!A48</f>
        <v>PSC28</v>
      </c>
      <c r="B46" s="153" t="str">
        <f>'1. ALL DATA'!C48</f>
        <v>Delivery of Strategic Housing and Employment Sites</v>
      </c>
      <c r="C46" s="256" t="str">
        <f>'1. ALL DATA'!D48</f>
        <v>Strategic Site Progress Report Prepared 
(December 2018)</v>
      </c>
      <c r="D46" s="154" t="str">
        <f>'1. ALL DATA'!H48</f>
        <v>Not yet due</v>
      </c>
      <c r="E46" s="333" t="s">
        <v>46</v>
      </c>
      <c r="F46" s="154" t="str">
        <f>'1. ALL DATA'!M48</f>
        <v>On Track to be Achieved</v>
      </c>
      <c r="G46" s="341" t="s">
        <v>165</v>
      </c>
      <c r="H46" s="119" t="str">
        <f>'1. ALL DATA'!R48</f>
        <v>Fully Achieved</v>
      </c>
      <c r="I46" s="162"/>
      <c r="J46" s="119" t="str">
        <f>'1. ALL DATA'!V48</f>
        <v>Update not provided</v>
      </c>
    </row>
    <row r="47" spans="1:10" ht="99.75" customHeight="1" x14ac:dyDescent="0.25">
      <c r="A47" s="151" t="str">
        <f>'1. ALL DATA'!A49</f>
        <v>PSC29</v>
      </c>
      <c r="B47" s="153" t="str">
        <f>'1. ALL DATA'!C49</f>
        <v xml:space="preserve">Monitor Local Plan Performance </v>
      </c>
      <c r="C47" s="256" t="str">
        <f>'1. ALL DATA'!D49</f>
        <v>Annual Monitoring Report Prepared
(November 2018)</v>
      </c>
      <c r="D47" s="154" t="str">
        <f>'1. ALL DATA'!H49</f>
        <v>Not yet due</v>
      </c>
      <c r="E47" s="333" t="s">
        <v>46</v>
      </c>
      <c r="F47" s="154" t="str">
        <f>'1. ALL DATA'!M49</f>
        <v>On Track to be Achieved</v>
      </c>
      <c r="G47" s="341" t="s">
        <v>165</v>
      </c>
      <c r="H47" s="119" t="str">
        <f>'1. ALL DATA'!R49</f>
        <v>Fully Achieved</v>
      </c>
      <c r="I47" s="162"/>
      <c r="J47" s="119" t="str">
        <f>'1. ALL DATA'!V49</f>
        <v>Update not provided</v>
      </c>
    </row>
    <row r="48" spans="1:10" ht="99.75" customHeight="1" x14ac:dyDescent="0.25">
      <c r="A48" s="151" t="str">
        <f>'1. ALL DATA'!A50</f>
        <v>PSC30</v>
      </c>
      <c r="B48" s="153" t="str">
        <f>'1. ALL DATA'!C50</f>
        <v>Guidance to Support Planning Services</v>
      </c>
      <c r="C48" s="256" t="str">
        <f>'1. ALL DATA'!D50</f>
        <v>Introduce New Protocol to Neighbourhood Planning 
(June 2018)</v>
      </c>
      <c r="D48" s="154" t="str">
        <f>'1. ALL DATA'!H50</f>
        <v>Fully Achieved</v>
      </c>
      <c r="E48" s="162" t="s">
        <v>166</v>
      </c>
      <c r="F48" s="154" t="str">
        <f>'1. ALL DATA'!M50</f>
        <v>Fully Achieved</v>
      </c>
      <c r="G48" s="162" t="s">
        <v>166</v>
      </c>
      <c r="H48" s="119" t="str">
        <f>'1. ALL DATA'!R50</f>
        <v>Fully Achieved</v>
      </c>
      <c r="I48" s="162"/>
      <c r="J48" s="119" t="str">
        <f>'1. ALL DATA'!V50</f>
        <v>Update not provided</v>
      </c>
    </row>
    <row r="49" spans="1:10" ht="99.75" customHeight="1" x14ac:dyDescent="0.25">
      <c r="A49" s="151" t="str">
        <f>'1. ALL DATA'!A51</f>
        <v>PSC31</v>
      </c>
      <c r="B49" s="153" t="str">
        <f>'1. ALL DATA'!C51</f>
        <v>Delivering Improvements to the Washlands</v>
      </c>
      <c r="C49" s="256" t="str">
        <f>'1. ALL DATA'!D51</f>
        <v>Adoption of a Washlands Strategy 
(December 2018)</v>
      </c>
      <c r="D49" s="154" t="str">
        <f>'1. ALL DATA'!H51</f>
        <v>On Track to be Achieved</v>
      </c>
      <c r="E49" s="162" t="s">
        <v>166</v>
      </c>
      <c r="F49" s="154" t="str">
        <f>'1. ALL DATA'!M51</f>
        <v>On Track to be Achieved</v>
      </c>
      <c r="G49" s="341" t="s">
        <v>165</v>
      </c>
      <c r="H49" s="119" t="str">
        <f>'1. ALL DATA'!R51</f>
        <v>Fully Achieved</v>
      </c>
      <c r="I49" s="162"/>
      <c r="J49" s="119" t="str">
        <f>'1. ALL DATA'!V51</f>
        <v>Update not provided</v>
      </c>
    </row>
    <row r="50" spans="1:10" ht="99.75" customHeight="1" x14ac:dyDescent="0.25">
      <c r="A50" s="151" t="str">
        <f>'1. ALL DATA'!A52</f>
        <v>PSC32</v>
      </c>
      <c r="B50" s="153" t="str">
        <f>'1. ALL DATA'!C52</f>
        <v>Delivering Improvements to the Washlands</v>
      </c>
      <c r="C50" s="256" t="str">
        <f>'1. ALL DATA'!D52</f>
        <v>Work With Partners to Develop a Detailed Business Case for Delivering Improvements to the Washlands
(September 2018)</v>
      </c>
      <c r="D50" s="154" t="str">
        <f>'1. ALL DATA'!H52</f>
        <v>On Track to be Achieved</v>
      </c>
      <c r="E50" s="162" t="s">
        <v>166</v>
      </c>
      <c r="F50" s="154" t="str">
        <f>'1. ALL DATA'!M52</f>
        <v>Fully Achieved</v>
      </c>
      <c r="G50" s="162" t="s">
        <v>166</v>
      </c>
      <c r="H50" s="119" t="str">
        <f>'1. ALL DATA'!R52</f>
        <v>Fully Achieved</v>
      </c>
      <c r="I50" s="162"/>
      <c r="J50" s="119" t="str">
        <f>'1. ALL DATA'!V52</f>
        <v>Update not provided</v>
      </c>
    </row>
    <row r="51" spans="1:10" ht="99.75" customHeight="1" x14ac:dyDescent="0.25">
      <c r="A51" s="151" t="str">
        <f>'1. ALL DATA'!A53</f>
        <v>PSC33</v>
      </c>
      <c r="B51" s="153" t="str">
        <f>'1. ALL DATA'!C53</f>
        <v>Enforcement Activities</v>
      </c>
      <c r="C51" s="256" t="str">
        <f>'1. ALL DATA'!D53</f>
        <v>Review of High Hedge Complaint Procedures and Fees Complete
(March 2019)</v>
      </c>
      <c r="D51" s="154" t="str">
        <f>'1. ALL DATA'!H53</f>
        <v>On Track to be Achieved</v>
      </c>
      <c r="E51" s="162" t="s">
        <v>166</v>
      </c>
      <c r="F51" s="154" t="str">
        <f>'1. ALL DATA'!M53</f>
        <v>On Track to be Achieved</v>
      </c>
      <c r="G51" s="162" t="s">
        <v>166</v>
      </c>
      <c r="H51" s="119" t="str">
        <f>'1. ALL DATA'!R53</f>
        <v>On Track to be Achieved</v>
      </c>
      <c r="I51" s="162"/>
      <c r="J51" s="119" t="str">
        <f>'1. ALL DATA'!V53</f>
        <v>Update not provided</v>
      </c>
    </row>
    <row r="52" spans="1:10" ht="99.75" customHeight="1" x14ac:dyDescent="0.25">
      <c r="A52" s="151" t="str">
        <f>'1. ALL DATA'!A54</f>
        <v>PSC34</v>
      </c>
      <c r="B52" s="153" t="str">
        <f>'1. ALL DATA'!C54</f>
        <v xml:space="preserve">Deliver Focussed Community and Civil Enforcement Initiatives </v>
      </c>
      <c r="C52" s="256" t="str">
        <f>'1. ALL DATA'!D54</f>
        <v>Undertake a Minimum of 11 Initiatives Across the Borough
(March 2019)</v>
      </c>
      <c r="D52" s="154" t="str">
        <f>'1. ALL DATA'!H54</f>
        <v>On Track to be Achieved</v>
      </c>
      <c r="E52" s="162" t="s">
        <v>166</v>
      </c>
      <c r="F52" s="154" t="str">
        <f>'1. ALL DATA'!M54</f>
        <v>Fully Achieved</v>
      </c>
      <c r="G52" s="162" t="s">
        <v>166</v>
      </c>
      <c r="H52" s="119" t="str">
        <f>'1. ALL DATA'!R54</f>
        <v>Fully Achieved</v>
      </c>
      <c r="I52" s="162"/>
      <c r="J52" s="119" t="str">
        <f>'1. ALL DATA'!V54</f>
        <v>Update not provided</v>
      </c>
    </row>
    <row r="53" spans="1:10" ht="99.75" customHeight="1" x14ac:dyDescent="0.25">
      <c r="A53" s="151" t="str">
        <f>'1. ALL DATA'!A55</f>
        <v>PSC35</v>
      </c>
      <c r="B53" s="153" t="str">
        <f>'1. ALL DATA'!C55</f>
        <v>Selective Licensing Scheme</v>
      </c>
      <c r="C53" s="256" t="str">
        <f>'1. ALL DATA'!D55</f>
        <v>Provide a Member Briefing on Progress With the Selective Licensing Pilot Scheme
(June 2018)</v>
      </c>
      <c r="D53" s="154" t="str">
        <f>'1. ALL DATA'!H55</f>
        <v>Fully Achieved</v>
      </c>
      <c r="E53" s="162" t="s">
        <v>166</v>
      </c>
      <c r="F53" s="154" t="str">
        <f>'1. ALL DATA'!M55</f>
        <v>Fully Achieved</v>
      </c>
      <c r="G53" s="162" t="s">
        <v>166</v>
      </c>
      <c r="H53" s="119" t="str">
        <f>'1. ALL DATA'!R55</f>
        <v>Fully Achieved</v>
      </c>
      <c r="I53" s="162"/>
      <c r="J53" s="119" t="str">
        <f>'1. ALL DATA'!V55</f>
        <v>Update not provided</v>
      </c>
    </row>
    <row r="54" spans="1:10" ht="99.75" customHeight="1" x14ac:dyDescent="0.25">
      <c r="A54" s="151" t="str">
        <f>'1. ALL DATA'!A56</f>
        <v>PSC36</v>
      </c>
      <c r="B54" s="153" t="str">
        <f>'1. ALL DATA'!C56</f>
        <v>Selective Licensing Scheme</v>
      </c>
      <c r="C54" s="256" t="str">
        <f>'1. ALL DATA'!D56</f>
        <v>Complete an Evaluation of Selective Licensing Scheme
(November 2018)</v>
      </c>
      <c r="D54" s="154" t="str">
        <f>'1. ALL DATA'!H56</f>
        <v>Not yet due</v>
      </c>
      <c r="E54" s="333" t="s">
        <v>46</v>
      </c>
      <c r="F54" s="154" t="str">
        <f>'1. ALL DATA'!M56</f>
        <v>On Track to be Achieved</v>
      </c>
      <c r="G54" s="341" t="s">
        <v>165</v>
      </c>
      <c r="H54" s="119" t="str">
        <f>'1. ALL DATA'!R56</f>
        <v>Fully Achieved</v>
      </c>
      <c r="I54" s="161"/>
      <c r="J54" s="119" t="str">
        <f>'1. ALL DATA'!V56</f>
        <v>Update not provided</v>
      </c>
    </row>
    <row r="55" spans="1:10" ht="99.75" customHeight="1" x14ac:dyDescent="0.25">
      <c r="A55" s="151" t="str">
        <f>'1. ALL DATA'!A57</f>
        <v>PSC37</v>
      </c>
      <c r="B55" s="153" t="str">
        <f>'1. ALL DATA'!C57</f>
        <v>Deliver Focussed Environmental Health Initiatives</v>
      </c>
      <c r="C55" s="256" t="str">
        <f>'1. ALL DATA'!D57</f>
        <v>Undertake a Minimum of 2 Multi-Agency Initiatives to Address Modern Slavery
(March 2019)</v>
      </c>
      <c r="D55" s="154" t="str">
        <f>'1. ALL DATA'!H57</f>
        <v>On Track to be Achieved</v>
      </c>
      <c r="E55" s="162" t="s">
        <v>166</v>
      </c>
      <c r="F55" s="154" t="str">
        <f>'1. ALL DATA'!M57</f>
        <v>Fully Achieved</v>
      </c>
      <c r="G55" s="162" t="s">
        <v>166</v>
      </c>
      <c r="H55" s="119" t="str">
        <f>'1. ALL DATA'!R57</f>
        <v>Fully Achieved</v>
      </c>
      <c r="I55" s="162"/>
      <c r="J55" s="119" t="str">
        <f>'1. ALL DATA'!V57</f>
        <v>Update not provided</v>
      </c>
    </row>
    <row r="56" spans="1:10" ht="99.75" customHeight="1" x14ac:dyDescent="0.25">
      <c r="A56" s="151" t="str">
        <f>'1. ALL DATA'!A58</f>
        <v>PSC38</v>
      </c>
      <c r="B56" s="153" t="str">
        <f>'1. ALL DATA'!C58</f>
        <v>Deliver Focussed Environmental Health Initiatives</v>
      </c>
      <c r="C56" s="256" t="str">
        <f>'1. ALL DATA'!D58</f>
        <v>Undertake a Minimum of 4 Initiatives With Weekend Market Traders to Ensure Compliance With Food Hygiene Legislation
(March 2019)</v>
      </c>
      <c r="D56" s="154" t="str">
        <f>'1. ALL DATA'!H58</f>
        <v>Not yet due</v>
      </c>
      <c r="E56" s="333" t="s">
        <v>46</v>
      </c>
      <c r="F56" s="154" t="str">
        <f>'1. ALL DATA'!M58</f>
        <v>On Track to be Achieved</v>
      </c>
      <c r="G56" s="341" t="s">
        <v>165</v>
      </c>
      <c r="H56" s="119" t="str">
        <f>'1. ALL DATA'!R58</f>
        <v>Fully Achieved</v>
      </c>
      <c r="I56" s="162"/>
      <c r="J56" s="119" t="str">
        <f>'1. ALL DATA'!V58</f>
        <v>Update not provided</v>
      </c>
    </row>
    <row r="57" spans="1:10" s="34" customFormat="1" ht="94.5" x14ac:dyDescent="0.25">
      <c r="A57" s="151" t="str">
        <f>'1. ALL DATA'!A59</f>
        <v>PSC39</v>
      </c>
      <c r="B57" s="153" t="str">
        <f>'1. ALL DATA'!C59</f>
        <v>Deliver Focussed Environmental Health Initiatives</v>
      </c>
      <c r="C57" s="256" t="str">
        <f>'1. ALL DATA'!D59</f>
        <v>Complete a Targeted Initiative Tackling Concerns on Houses in Multiple Occupation
(March 2019)</v>
      </c>
      <c r="D57" s="154" t="str">
        <f>'1. ALL DATA'!H59</f>
        <v>On Track to be Achieved</v>
      </c>
      <c r="E57" s="162" t="s">
        <v>166</v>
      </c>
      <c r="F57" s="154" t="str">
        <f>'1. ALL DATA'!M59</f>
        <v>On Track to be Achieved</v>
      </c>
      <c r="G57" s="162" t="s">
        <v>166</v>
      </c>
      <c r="H57" s="119" t="str">
        <f>'1. ALL DATA'!R59</f>
        <v>On Track to be Achieved</v>
      </c>
      <c r="I57" s="161"/>
      <c r="J57" s="119" t="str">
        <f>'1. ALL DATA'!V59</f>
        <v>Update not provided</v>
      </c>
    </row>
    <row r="58" spans="1:10" s="34" customFormat="1" ht="87.75" x14ac:dyDescent="0.25">
      <c r="A58" s="151" t="str">
        <f>'1. ALL DATA'!A60</f>
        <v>PSC40</v>
      </c>
      <c r="B58" s="153" t="str">
        <f>'1. ALL DATA'!C60</f>
        <v>Tackle Rough Sleeping and Supporting Homeless Residents</v>
      </c>
      <c r="C58" s="256" t="str">
        <f>'1. ALL DATA'!D60</f>
        <v>Rough Sleeper Count Completed
(December 2018)</v>
      </c>
      <c r="D58" s="154" t="str">
        <f>'1. ALL DATA'!H60</f>
        <v>Not yet due</v>
      </c>
      <c r="E58" s="333" t="s">
        <v>46</v>
      </c>
      <c r="F58" s="154" t="str">
        <f>'1. ALL DATA'!M60</f>
        <v>On Track to be Achieved</v>
      </c>
      <c r="G58" s="341" t="s">
        <v>165</v>
      </c>
      <c r="H58" s="119" t="str">
        <f>'1. ALL DATA'!R60</f>
        <v>Fully Achieved</v>
      </c>
      <c r="I58" s="162"/>
      <c r="J58" s="119" t="str">
        <f>'1. ALL DATA'!V60</f>
        <v>Update not provided</v>
      </c>
    </row>
    <row r="59" spans="1:10" s="34" customFormat="1" ht="87.75" x14ac:dyDescent="0.25">
      <c r="A59" s="151" t="str">
        <f>'1. ALL DATA'!A61</f>
        <v>PSC41</v>
      </c>
      <c r="B59" s="153" t="str">
        <f>'1. ALL DATA'!C61</f>
        <v>Delivering Better Services to Support Homelessness</v>
      </c>
      <c r="C59" s="256" t="str">
        <f>'1. ALL DATA'!D61</f>
        <v>100% Of Applicants Accepted for a New Homeless Duty Receiving a Personal Housing Plan</v>
      </c>
      <c r="D59" s="154" t="str">
        <f>'1. ALL DATA'!H61</f>
        <v>On Track to be Achieved</v>
      </c>
      <c r="E59" s="162" t="s">
        <v>166</v>
      </c>
      <c r="F59" s="154" t="str">
        <f>'1. ALL DATA'!M61</f>
        <v>On Track to be Achieved</v>
      </c>
      <c r="G59" s="162" t="s">
        <v>166</v>
      </c>
      <c r="H59" s="119" t="str">
        <f>'1. ALL DATA'!R61</f>
        <v>On Track to be Achieved</v>
      </c>
      <c r="I59" s="162"/>
      <c r="J59" s="119" t="str">
        <f>'1. ALL DATA'!V61</f>
        <v>Update not provided</v>
      </c>
    </row>
    <row r="60" spans="1:10" s="34" customFormat="1" ht="87.75" x14ac:dyDescent="0.25">
      <c r="A60" s="151" t="str">
        <f>'1. ALL DATA'!A62</f>
        <v>PSC42</v>
      </c>
      <c r="B60" s="153" t="str">
        <f>'1. ALL DATA'!C62</f>
        <v>Delivering Better Services to Support Homelessness</v>
      </c>
      <c r="C60" s="256" t="str">
        <f>'1. ALL DATA'!D62</f>
        <v>Revise Joint Allocations Policy
(December 2018)</v>
      </c>
      <c r="D60" s="154" t="str">
        <f>'1. ALL DATA'!H62</f>
        <v>On Track to be Achieved</v>
      </c>
      <c r="E60" s="162" t="s">
        <v>166</v>
      </c>
      <c r="F60" s="154" t="str">
        <f>'1. ALL DATA'!M62</f>
        <v>On Track to be Achieved</v>
      </c>
      <c r="G60" s="341" t="s">
        <v>165</v>
      </c>
      <c r="H60" s="119" t="str">
        <f>'1. ALL DATA'!R62</f>
        <v>Fully Achieved</v>
      </c>
      <c r="I60" s="162"/>
      <c r="J60" s="119" t="str">
        <f>'1. ALL DATA'!V62</f>
        <v>Update not provided</v>
      </c>
    </row>
    <row r="61" spans="1:10" s="34" customFormat="1" ht="87.75" x14ac:dyDescent="0.25">
      <c r="A61" s="151" t="str">
        <f>'1. ALL DATA'!A63</f>
        <v>PSC43</v>
      </c>
      <c r="B61" s="153" t="str">
        <f>'1. ALL DATA'!C63</f>
        <v>Delivering Better Services to Support Homelessness</v>
      </c>
      <c r="C61" s="256" t="str">
        <f>'1. ALL DATA'!D63</f>
        <v>Approve Refreshed Homelessness Strategy
(September 2018)</v>
      </c>
      <c r="D61" s="154" t="str">
        <f>'1. ALL DATA'!H63</f>
        <v>On Track to be Achieved</v>
      </c>
      <c r="E61" s="162" t="s">
        <v>166</v>
      </c>
      <c r="F61" s="154" t="str">
        <f>'1. ALL DATA'!M63</f>
        <v>Fully Achieved</v>
      </c>
      <c r="G61" s="162" t="s">
        <v>166</v>
      </c>
      <c r="H61" s="119" t="str">
        <f>'1. ALL DATA'!R63</f>
        <v>Fully Achieved</v>
      </c>
      <c r="I61" s="162"/>
      <c r="J61" s="119" t="str">
        <f>'1. ALL DATA'!V63</f>
        <v>Update not provided</v>
      </c>
    </row>
    <row r="62" spans="1:10" s="34" customFormat="1" ht="87.75" x14ac:dyDescent="0.25">
      <c r="A62" s="151" t="str">
        <f>'1. ALL DATA'!A64</f>
        <v>PSC44</v>
      </c>
      <c r="B62" s="153" t="str">
        <f>'1. ALL DATA'!C64</f>
        <v>World War One Centenary Commemorations</v>
      </c>
      <c r="C62" s="256" t="str">
        <f>'1. ALL DATA'!D64</f>
        <v>Action Plan Developed Setting Out a Schedule of Events 
(May 2018)</v>
      </c>
      <c r="D62" s="154" t="str">
        <f>'1. ALL DATA'!H64</f>
        <v>Fully Achieved</v>
      </c>
      <c r="E62" s="162" t="s">
        <v>166</v>
      </c>
      <c r="F62" s="154" t="str">
        <f>'1. ALL DATA'!M64</f>
        <v>Fully Achieved</v>
      </c>
      <c r="G62" s="162" t="s">
        <v>166</v>
      </c>
      <c r="H62" s="119" t="str">
        <f>'1. ALL DATA'!R64</f>
        <v>Fully Achieved</v>
      </c>
      <c r="I62" s="162"/>
      <c r="J62" s="119" t="str">
        <f>'1. ALL DATA'!V64</f>
        <v>Update not provided</v>
      </c>
    </row>
    <row r="63" spans="1:10" s="34" customFormat="1" ht="87.75" x14ac:dyDescent="0.25">
      <c r="A63" s="151" t="str">
        <f>'1. ALL DATA'!A65</f>
        <v>PSC45</v>
      </c>
      <c r="B63" s="153" t="str">
        <f>'1. ALL DATA'!C65</f>
        <v>Deliver Phase 1b of the Burton Regeneration Programme</v>
      </c>
      <c r="C63" s="256" t="str">
        <f>'1. ALL DATA'!D65</f>
        <v>Agree Project Milestones 
(May 2018)</v>
      </c>
      <c r="D63" s="119" t="str">
        <f>'1. ALL DATA'!H65</f>
        <v>Fully Achieved</v>
      </c>
      <c r="E63" s="162" t="s">
        <v>166</v>
      </c>
      <c r="F63" s="119" t="str">
        <f>'1. ALL DATA'!M65</f>
        <v>Fully Achieved</v>
      </c>
      <c r="G63" s="162" t="s">
        <v>166</v>
      </c>
      <c r="H63" s="119" t="str">
        <f>'1. ALL DATA'!R65</f>
        <v>Fully Achieved</v>
      </c>
      <c r="I63" s="162"/>
      <c r="J63" s="119" t="str">
        <f>'1. ALL DATA'!V65</f>
        <v>Update not provided</v>
      </c>
    </row>
    <row r="64" spans="1:10" s="34" customFormat="1" ht="87.75" x14ac:dyDescent="0.25">
      <c r="A64" s="151" t="str">
        <f>'1. ALL DATA'!A66</f>
        <v>PSC46</v>
      </c>
      <c r="B64" s="153" t="str">
        <f>'1. ALL DATA'!C66</f>
        <v>Deliver Phase 1b of the Burton Regeneration Programme</v>
      </c>
      <c r="C64" s="256" t="str">
        <f>'1. ALL DATA'!D66</f>
        <v xml:space="preserve">Deliver 80% of 2018/19 Project Milestones </v>
      </c>
      <c r="D64" s="119" t="str">
        <f>'1. ALL DATA'!H66</f>
        <v>Not yet due</v>
      </c>
      <c r="E64" s="333" t="s">
        <v>46</v>
      </c>
      <c r="F64" s="119" t="str">
        <f>'1. ALL DATA'!M66</f>
        <v>On Track to be Achieved</v>
      </c>
      <c r="G64" s="341" t="s">
        <v>165</v>
      </c>
      <c r="H64" s="119" t="str">
        <f>'1. ALL DATA'!R66</f>
        <v>Fully Achieved</v>
      </c>
      <c r="I64" s="275"/>
      <c r="J64" s="119" t="str">
        <f>'1. ALL DATA'!V66</f>
        <v>Update not provided</v>
      </c>
    </row>
    <row r="65" spans="1:10" s="34" customFormat="1" ht="110.25" x14ac:dyDescent="0.25">
      <c r="A65" s="151" t="str">
        <f>'1. ALL DATA'!A67</f>
        <v>PSC47</v>
      </c>
      <c r="B65" s="153" t="str">
        <f>'1. ALL DATA'!C67</f>
        <v>Deliver Phase 2 of the Burton Regeneration Programme</v>
      </c>
      <c r="C65" s="256" t="str">
        <f>'1. ALL DATA'!D67</f>
        <v>Commission Independent Consultant’s Report on “A Strategic Vision for a Better, Brighter Burton in the Future” (May 2018)</v>
      </c>
      <c r="D65" s="119" t="str">
        <f>'1. ALL DATA'!H67</f>
        <v>Fully Achieved</v>
      </c>
      <c r="E65" s="162" t="s">
        <v>166</v>
      </c>
      <c r="F65" s="119" t="str">
        <f>'1. ALL DATA'!M67</f>
        <v>Fully Achieved</v>
      </c>
      <c r="G65" s="162" t="s">
        <v>166</v>
      </c>
      <c r="H65" s="119" t="str">
        <f>'1. ALL DATA'!R67</f>
        <v>Fully Achieved</v>
      </c>
      <c r="I65" s="275"/>
      <c r="J65" s="119" t="str">
        <f>'1. ALL DATA'!V67</f>
        <v>Update not provided</v>
      </c>
    </row>
    <row r="66" spans="1:10" s="34" customFormat="1" ht="87.75" x14ac:dyDescent="0.25">
      <c r="A66" s="151" t="str">
        <f>'1. ALL DATA'!A68</f>
        <v>PSC48</v>
      </c>
      <c r="B66" s="153" t="str">
        <f>'1. ALL DATA'!C68</f>
        <v>Deliver Phase 2 of the Burton Regeneration Programme</v>
      </c>
      <c r="C66" s="256" t="str">
        <f>'1. ALL DATA'!D68</f>
        <v>Consider Findings of Consultant’s Report Within 6 Weeks of Receipt of Report</v>
      </c>
      <c r="D66" s="119" t="str">
        <f>'1. ALL DATA'!H68</f>
        <v>Not yet due</v>
      </c>
      <c r="E66" s="333" t="s">
        <v>46</v>
      </c>
      <c r="F66" s="119" t="str">
        <f>'1. ALL DATA'!M68</f>
        <v>Not yet due</v>
      </c>
      <c r="G66" s="341" t="s">
        <v>165</v>
      </c>
      <c r="H66" s="119" t="str">
        <f>'1. ALL DATA'!R68</f>
        <v>On Track to be Achieved</v>
      </c>
      <c r="I66" s="275"/>
      <c r="J66" s="119" t="str">
        <f>'1. ALL DATA'!V68</f>
        <v>Update not provided</v>
      </c>
    </row>
    <row r="67" spans="1:10" s="34" customFormat="1" ht="94.5" x14ac:dyDescent="0.25">
      <c r="A67" s="151" t="str">
        <f>'1. ALL DATA'!A69</f>
        <v>PSC49</v>
      </c>
      <c r="B67" s="153" t="str">
        <f>'1. ALL DATA'!C69</f>
        <v>Promote Tourism Across the Borough</v>
      </c>
      <c r="C67" s="256" t="str">
        <f>'1. ALL DATA'!D69</f>
        <v>Support the Council’s Strategic Tourism Partners in Promotion Activities 
(March 2019)</v>
      </c>
      <c r="D67" s="119" t="str">
        <f>'1. ALL DATA'!H69</f>
        <v>On Track to be Achieved</v>
      </c>
      <c r="E67" s="162" t="s">
        <v>166</v>
      </c>
      <c r="F67" s="119" t="str">
        <f>'1. ALL DATA'!M69</f>
        <v>On Track to be Achieved</v>
      </c>
      <c r="G67" s="162" t="s">
        <v>166</v>
      </c>
      <c r="H67" s="119" t="str">
        <f>'1. ALL DATA'!R69</f>
        <v>On Track to be Achieved</v>
      </c>
      <c r="I67" s="275"/>
      <c r="J67" s="119" t="str">
        <f>'1. ALL DATA'!V69</f>
        <v>Update not provided</v>
      </c>
    </row>
    <row r="68" spans="1:10" s="34" customFormat="1" ht="110.25" x14ac:dyDescent="0.25">
      <c r="A68" s="151" t="str">
        <f>'1. ALL DATA'!A70</f>
        <v>PSC50</v>
      </c>
      <c r="B68" s="153" t="str">
        <f>'1. ALL DATA'!C70</f>
        <v>Review the Provision of Physical Tourism Information</v>
      </c>
      <c r="C68" s="256" t="str">
        <f>'1. ALL DATA'!D70</f>
        <v>Consider Existing Tourism Signage and Information Boards and How These Can be Improved 
(September 2018)</v>
      </c>
      <c r="D68" s="119" t="str">
        <f>'1. ALL DATA'!H70</f>
        <v>Not yet due</v>
      </c>
      <c r="E68" s="333" t="s">
        <v>46</v>
      </c>
      <c r="F68" s="119" t="str">
        <f>'1. ALL DATA'!M70</f>
        <v>Fully Achieved</v>
      </c>
      <c r="G68" s="162" t="s">
        <v>166</v>
      </c>
      <c r="H68" s="119" t="str">
        <f>'1. ALL DATA'!R70</f>
        <v>Fully Achieved</v>
      </c>
      <c r="I68" s="275"/>
      <c r="J68" s="119" t="str">
        <f>'1. ALL DATA'!V70</f>
        <v>Update not provided</v>
      </c>
    </row>
    <row r="69" spans="1:10" s="34" customFormat="1" x14ac:dyDescent="0.25">
      <c r="C69" s="42"/>
    </row>
    <row r="70" spans="1:10" s="34" customFormat="1" x14ac:dyDescent="0.25">
      <c r="C70" s="42"/>
    </row>
    <row r="71" spans="1:10" s="34" customFormat="1" x14ac:dyDescent="0.25">
      <c r="C71" s="42"/>
    </row>
    <row r="72" spans="1:10" s="34" customFormat="1" x14ac:dyDescent="0.25">
      <c r="C72" s="42"/>
    </row>
    <row r="73" spans="1:10" s="34" customFormat="1" x14ac:dyDescent="0.25">
      <c r="C73" s="42"/>
    </row>
    <row r="74" spans="1:10" s="34" customFormat="1" x14ac:dyDescent="0.25">
      <c r="C74" s="42"/>
    </row>
    <row r="75" spans="1:10" s="34" customFormat="1" x14ac:dyDescent="0.25">
      <c r="C75" s="42"/>
    </row>
    <row r="76" spans="1:10" s="34" customFormat="1" x14ac:dyDescent="0.25">
      <c r="C76" s="42"/>
    </row>
    <row r="77" spans="1:10" s="34" customFormat="1" x14ac:dyDescent="0.25">
      <c r="C77" s="42"/>
    </row>
    <row r="78" spans="1:10" s="34" customFormat="1" x14ac:dyDescent="0.25">
      <c r="C78" s="42"/>
    </row>
    <row r="79" spans="1:10" s="34" customFormat="1" x14ac:dyDescent="0.25">
      <c r="C79" s="42"/>
    </row>
    <row r="80" spans="1:10" s="34" customFormat="1" x14ac:dyDescent="0.25">
      <c r="C80" s="42"/>
    </row>
    <row r="81" spans="3:3" s="34" customFormat="1" x14ac:dyDescent="0.25">
      <c r="C81" s="42"/>
    </row>
    <row r="82" spans="3:3" s="34" customFormat="1" x14ac:dyDescent="0.25">
      <c r="C82" s="42"/>
    </row>
    <row r="83" spans="3:3" s="34" customFormat="1" x14ac:dyDescent="0.25">
      <c r="C83" s="42"/>
    </row>
    <row r="84" spans="3:3" s="34" customFormat="1" x14ac:dyDescent="0.25">
      <c r="C84" s="42"/>
    </row>
    <row r="85" spans="3:3" s="34" customFormat="1" x14ac:dyDescent="0.25">
      <c r="C85" s="42"/>
    </row>
    <row r="86" spans="3:3" s="34" customFormat="1" x14ac:dyDescent="0.25">
      <c r="C86" s="42"/>
    </row>
    <row r="87" spans="3:3" x14ac:dyDescent="0.25">
      <c r="C87" s="42"/>
    </row>
  </sheetData>
  <sheetProtection autoFilter="0"/>
  <autoFilter ref="A2:J68"/>
  <conditionalFormatting sqref="V26">
    <cfRule type="containsText" dxfId="1954" priority="8333" operator="containsText" text="Numerical Outturn Within 10% Tolerance">
      <formula>NOT(ISERROR(SEARCH("Numerical Outturn Within 10% Tolerance",V26)))</formula>
    </cfRule>
    <cfRule type="containsText" dxfId="1953" priority="8334" operator="containsText" text="Numerical Outturn Within 5% Tolerance">
      <formula>NOT(ISERROR(SEARCH("Numerical Outturn Within 5% Tolerance",V26)))</formula>
    </cfRule>
    <cfRule type="containsText" dxfId="1952" priority="8335" operator="containsText" text="Target Achieved / Exceeded">
      <formula>NOT(ISERROR(SEARCH("Target Achieved / Exceeded",V26)))</formula>
    </cfRule>
    <cfRule type="containsText" dxfId="1951" priority="8336" operator="containsText" text="Full Update Not Yet Available">
      <formula>NOT(ISERROR(SEARCH("Full Update Not Yet Available",V26)))</formula>
    </cfRule>
    <cfRule type="containsText" dxfId="1950" priority="8337" operator="containsText" text="Full Update Not Yet Available">
      <formula>NOT(ISERROR(SEARCH("Full Update Not Yet Available",V26)))</formula>
    </cfRule>
  </conditionalFormatting>
  <conditionalFormatting sqref="M26 R26">
    <cfRule type="containsText" dxfId="1949" priority="8304" operator="containsText" text="Deferred">
      <formula>NOT(ISERROR(SEARCH("Deferred",M26)))</formula>
    </cfRule>
  </conditionalFormatting>
  <conditionalFormatting sqref="I4 I12:I14 I27 J4:J17 H4:H17 F4:F17 D4:D17 D19:D68 F19:F68 H19:H68 J19:J68">
    <cfRule type="containsText" dxfId="1948" priority="8286" operator="containsText" text="On track to be achieved">
      <formula>NOT(ISERROR(SEARCH("On track to be achieved",D4)))</formula>
    </cfRule>
    <cfRule type="containsText" dxfId="1947" priority="8299" operator="containsText" text="Deferred">
      <formula>NOT(ISERROR(SEARCH("Deferred",D4)))</formula>
    </cfRule>
    <cfRule type="containsText" dxfId="1946" priority="8300" operator="containsText" text="Deleted">
      <formula>NOT(ISERROR(SEARCH("Deleted",D4)))</formula>
    </cfRule>
    <cfRule type="containsText" dxfId="1945" priority="8301" operator="containsText" text="In Danger of Falling Behind Target">
      <formula>NOT(ISERROR(SEARCH("In Danger of Falling Behind Target",D4)))</formula>
    </cfRule>
    <cfRule type="containsText" dxfId="1944" priority="8302" operator="containsText" text="Not yet due">
      <formula>NOT(ISERROR(SEARCH("Not yet due",D4)))</formula>
    </cfRule>
    <cfRule type="containsText" dxfId="1943" priority="8305" operator="containsText" text="Update not Provided">
      <formula>NOT(ISERROR(SEARCH("Update not Provided",D4)))</formula>
    </cfRule>
    <cfRule type="containsText" dxfId="1942" priority="8306" operator="containsText" text="Not yet due">
      <formula>NOT(ISERROR(SEARCH("Not yet due",D4)))</formula>
    </cfRule>
    <cfRule type="containsText" dxfId="1941" priority="8307" operator="containsText" text="Completed Behind Schedule">
      <formula>NOT(ISERROR(SEARCH("Completed Behind Schedule",D4)))</formula>
    </cfRule>
    <cfRule type="containsText" dxfId="1940" priority="8308" operator="containsText" text="Off Target">
      <formula>NOT(ISERROR(SEARCH("Off Target",D4)))</formula>
    </cfRule>
    <cfRule type="containsText" dxfId="1939" priority="8309" operator="containsText" text="On Track to be Achieved">
      <formula>NOT(ISERROR(SEARCH("On Track to be Achieved",D4)))</formula>
    </cfRule>
    <cfRule type="containsText" dxfId="1938" priority="8310" operator="containsText" text="Fully Achieved">
      <formula>NOT(ISERROR(SEARCH("Fully Achieved",D4)))</formula>
    </cfRule>
    <cfRule type="containsText" dxfId="1937" priority="8311" operator="containsText" text="Not yet due">
      <formula>NOT(ISERROR(SEARCH("Not yet due",D4)))</formula>
    </cfRule>
    <cfRule type="containsText" dxfId="1936" priority="8312" operator="containsText" text="Not Yet Due">
      <formula>NOT(ISERROR(SEARCH("Not Yet Due",D4)))</formula>
    </cfRule>
    <cfRule type="containsText" dxfId="1935" priority="8313" operator="containsText" text="Deferred">
      <formula>NOT(ISERROR(SEARCH("Deferred",D4)))</formula>
    </cfRule>
    <cfRule type="containsText" dxfId="1934" priority="8314" operator="containsText" text="Deleted">
      <formula>NOT(ISERROR(SEARCH("Deleted",D4)))</formula>
    </cfRule>
    <cfRule type="containsText" dxfId="1933" priority="8315" operator="containsText" text="In Danger of Falling Behind Target">
      <formula>NOT(ISERROR(SEARCH("In Danger of Falling Behind Target",D4)))</formula>
    </cfRule>
    <cfRule type="containsText" dxfId="1932" priority="8316" operator="containsText" text="Not yet due">
      <formula>NOT(ISERROR(SEARCH("Not yet due",D4)))</formula>
    </cfRule>
    <cfRule type="containsText" dxfId="1931" priority="8318" operator="containsText" text="Completed Behind Schedule">
      <formula>NOT(ISERROR(SEARCH("Completed Behind Schedule",D4)))</formula>
    </cfRule>
    <cfRule type="containsText" dxfId="1930" priority="8319" operator="containsText" text="Off Target">
      <formula>NOT(ISERROR(SEARCH("Off Target",D4)))</formula>
    </cfRule>
    <cfRule type="containsText" dxfId="1929" priority="8320" operator="containsText" text="In Danger of Falling Behind Target">
      <formula>NOT(ISERROR(SEARCH("In Danger of Falling Behind Target",D4)))</formula>
    </cfRule>
    <cfRule type="containsText" dxfId="1928" priority="8321" operator="containsText" text="On Track to be Achieved">
      <formula>NOT(ISERROR(SEARCH("On Track to be Achieved",D4)))</formula>
    </cfRule>
    <cfRule type="containsText" dxfId="1927" priority="8322" operator="containsText" text="Fully Achieved">
      <formula>NOT(ISERROR(SEARCH("Fully Achieved",D4)))</formula>
    </cfRule>
    <cfRule type="containsText" dxfId="1926" priority="8338" operator="containsText" text="Update not Provided">
      <formula>NOT(ISERROR(SEARCH("Update not Provided",D4)))</formula>
    </cfRule>
    <cfRule type="containsText" dxfId="1925" priority="8339" operator="containsText" text="Not yet due">
      <formula>NOT(ISERROR(SEARCH("Not yet due",D4)))</formula>
    </cfRule>
    <cfRule type="containsText" dxfId="1924" priority="8340" operator="containsText" text="Completed Behind Schedule">
      <formula>NOT(ISERROR(SEARCH("Completed Behind Schedule",D4)))</formula>
    </cfRule>
    <cfRule type="containsText" dxfId="1923" priority="8341" operator="containsText" text="Off Target">
      <formula>NOT(ISERROR(SEARCH("Off Target",D4)))</formula>
    </cfRule>
    <cfRule type="containsText" dxfId="1922" priority="8342" operator="containsText" text="In Danger of Falling Behind Target">
      <formula>NOT(ISERROR(SEARCH("In Danger of Falling Behind Target",D4)))</formula>
    </cfRule>
    <cfRule type="containsText" dxfId="1921" priority="8343" operator="containsText" text="On Track to be Achieved">
      <formula>NOT(ISERROR(SEARCH("On Track to be Achieved",D4)))</formula>
    </cfRule>
    <cfRule type="containsText" dxfId="1920" priority="8344" operator="containsText" text="Fully Achieved">
      <formula>NOT(ISERROR(SEARCH("Fully Achieved",D4)))</formula>
    </cfRule>
    <cfRule type="containsText" dxfId="1919" priority="8345" operator="containsText" text="Fully Achieved">
      <formula>NOT(ISERROR(SEARCH("Fully Achieved",D4)))</formula>
    </cfRule>
    <cfRule type="containsText" dxfId="1918" priority="8346" operator="containsText" text="Fully Achieved">
      <formula>NOT(ISERROR(SEARCH("Fully Achieved",D4)))</formula>
    </cfRule>
    <cfRule type="containsText" dxfId="1917" priority="8366" operator="containsText" text="Deferred">
      <formula>NOT(ISERROR(SEARCH("Deferred",D4)))</formula>
    </cfRule>
    <cfRule type="containsText" dxfId="1916" priority="8367" operator="containsText" text="Deleted">
      <formula>NOT(ISERROR(SEARCH("Deleted",D4)))</formula>
    </cfRule>
    <cfRule type="containsText" dxfId="1915" priority="8368" operator="containsText" text="In Danger of Falling Behind Target">
      <formula>NOT(ISERROR(SEARCH("In Danger of Falling Behind Target",D4)))</formula>
    </cfRule>
    <cfRule type="containsText" dxfId="1914" priority="8369" operator="containsText" text="Not yet due">
      <formula>NOT(ISERROR(SEARCH("Not yet due",D4)))</formula>
    </cfRule>
    <cfRule type="containsText" dxfId="1913" priority="8370" operator="containsText" text="Update not Provided">
      <formula>NOT(ISERROR(SEARCH("Update not Provided",D4)))</formula>
    </cfRule>
  </conditionalFormatting>
  <conditionalFormatting sqref="J1:J2 J4:J17 J19:J1048576">
    <cfRule type="containsText" dxfId="1912" priority="6520" operator="containsText" text="numerical outturn within 5% tolerance">
      <formula>NOT(ISERROR(SEARCH("numerical outturn within 5% tolerance",J1)))</formula>
    </cfRule>
    <cfRule type="containsText" dxfId="1911" priority="6521" operator="containsText" text="Target Partially Met">
      <formula>NOT(ISERROR(SEARCH("Target Partially Met",J1)))</formula>
    </cfRule>
  </conditionalFormatting>
  <conditionalFormatting sqref="I4">
    <cfRule type="containsText" dxfId="1910" priority="5944" operator="containsText" text="On track to be achieved">
      <formula>NOT(ISERROR(SEARCH("On track to be achieved",I4)))</formula>
    </cfRule>
    <cfRule type="containsText" dxfId="1909" priority="5945" operator="containsText" text="Deferred">
      <formula>NOT(ISERROR(SEARCH("Deferred",I4)))</formula>
    </cfRule>
    <cfRule type="containsText" dxfId="1908" priority="5946" operator="containsText" text="Deleted">
      <formula>NOT(ISERROR(SEARCH("Deleted",I4)))</formula>
    </cfRule>
    <cfRule type="containsText" dxfId="1907" priority="5947" operator="containsText" text="In Danger of Falling Behind Target">
      <formula>NOT(ISERROR(SEARCH("In Danger of Falling Behind Target",I4)))</formula>
    </cfRule>
    <cfRule type="containsText" dxfId="1906" priority="5948" operator="containsText" text="Not yet due">
      <formula>NOT(ISERROR(SEARCH("Not yet due",I4)))</formula>
    </cfRule>
    <cfRule type="containsText" dxfId="1905" priority="5949" operator="containsText" text="Update not Provided">
      <formula>NOT(ISERROR(SEARCH("Update not Provided",I4)))</formula>
    </cfRule>
    <cfRule type="containsText" dxfId="1904" priority="5950" operator="containsText" text="Not yet due">
      <formula>NOT(ISERROR(SEARCH("Not yet due",I4)))</formula>
    </cfRule>
    <cfRule type="containsText" dxfId="1903" priority="5951" operator="containsText" text="Completed Behind Schedule">
      <formula>NOT(ISERROR(SEARCH("Completed Behind Schedule",I4)))</formula>
    </cfRule>
    <cfRule type="containsText" dxfId="1902" priority="5952" operator="containsText" text="Off Target">
      <formula>NOT(ISERROR(SEARCH("Off Target",I4)))</formula>
    </cfRule>
    <cfRule type="containsText" dxfId="1901" priority="5953" operator="containsText" text="On Track to be Achieved">
      <formula>NOT(ISERROR(SEARCH("On Track to be Achieved",I4)))</formula>
    </cfRule>
    <cfRule type="containsText" dxfId="1900" priority="5954" operator="containsText" text="Fully Achieved">
      <formula>NOT(ISERROR(SEARCH("Fully Achieved",I4)))</formula>
    </cfRule>
    <cfRule type="containsText" dxfId="1899" priority="5955" operator="containsText" text="Not yet due">
      <formula>NOT(ISERROR(SEARCH("Not yet due",I4)))</formula>
    </cfRule>
    <cfRule type="containsText" dxfId="1898" priority="5956" operator="containsText" text="Not Yet Due">
      <formula>NOT(ISERROR(SEARCH("Not Yet Due",I4)))</formula>
    </cfRule>
    <cfRule type="containsText" dxfId="1897" priority="5957" operator="containsText" text="Deferred">
      <formula>NOT(ISERROR(SEARCH("Deferred",I4)))</formula>
    </cfRule>
    <cfRule type="containsText" dxfId="1896" priority="5958" operator="containsText" text="Deleted">
      <formula>NOT(ISERROR(SEARCH("Deleted",I4)))</formula>
    </cfRule>
    <cfRule type="containsText" dxfId="1895" priority="5959" operator="containsText" text="In Danger of Falling Behind Target">
      <formula>NOT(ISERROR(SEARCH("In Danger of Falling Behind Target",I4)))</formula>
    </cfRule>
    <cfRule type="containsText" dxfId="1894" priority="5960" operator="containsText" text="Not yet due">
      <formula>NOT(ISERROR(SEARCH("Not yet due",I4)))</formula>
    </cfRule>
    <cfRule type="containsText" dxfId="1893" priority="5961" operator="containsText" text="Completed Behind Schedule">
      <formula>NOT(ISERROR(SEARCH("Completed Behind Schedule",I4)))</formula>
    </cfRule>
    <cfRule type="containsText" dxfId="1892" priority="5962" operator="containsText" text="Off Target">
      <formula>NOT(ISERROR(SEARCH("Off Target",I4)))</formula>
    </cfRule>
    <cfRule type="containsText" dxfId="1891" priority="5963" operator="containsText" text="In Danger of Falling Behind Target">
      <formula>NOT(ISERROR(SEARCH("In Danger of Falling Behind Target",I4)))</formula>
    </cfRule>
    <cfRule type="containsText" dxfId="1890" priority="5964" operator="containsText" text="On Track to be Achieved">
      <formula>NOT(ISERROR(SEARCH("On Track to be Achieved",I4)))</formula>
    </cfRule>
    <cfRule type="containsText" dxfId="1889" priority="5965" operator="containsText" text="Fully Achieved">
      <formula>NOT(ISERROR(SEARCH("Fully Achieved",I4)))</formula>
    </cfRule>
    <cfRule type="containsText" dxfId="1888" priority="5966" operator="containsText" text="Update not Provided">
      <formula>NOT(ISERROR(SEARCH("Update not Provided",I4)))</formula>
    </cfRule>
    <cfRule type="containsText" dxfId="1887" priority="5967" operator="containsText" text="Not yet due">
      <formula>NOT(ISERROR(SEARCH("Not yet due",I4)))</formula>
    </cfRule>
    <cfRule type="containsText" dxfId="1886" priority="5968" operator="containsText" text="Completed Behind Schedule">
      <formula>NOT(ISERROR(SEARCH("Completed Behind Schedule",I4)))</formula>
    </cfRule>
    <cfRule type="containsText" dxfId="1885" priority="5969" operator="containsText" text="Off Target">
      <formula>NOT(ISERROR(SEARCH("Off Target",I4)))</formula>
    </cfRule>
    <cfRule type="containsText" dxfId="1884" priority="5970" operator="containsText" text="In Danger of Falling Behind Target">
      <formula>NOT(ISERROR(SEARCH("In Danger of Falling Behind Target",I4)))</formula>
    </cfRule>
    <cfRule type="containsText" dxfId="1883" priority="5971" operator="containsText" text="On Track to be Achieved">
      <formula>NOT(ISERROR(SEARCH("On Track to be Achieved",I4)))</formula>
    </cfRule>
    <cfRule type="containsText" dxfId="1882" priority="5972" operator="containsText" text="Fully Achieved">
      <formula>NOT(ISERROR(SEARCH("Fully Achieved",I4)))</formula>
    </cfRule>
    <cfRule type="containsText" dxfId="1881" priority="5973" operator="containsText" text="Fully Achieved">
      <formula>NOT(ISERROR(SEARCH("Fully Achieved",I4)))</formula>
    </cfRule>
    <cfRule type="containsText" dxfId="1880" priority="5974" operator="containsText" text="Fully Achieved">
      <formula>NOT(ISERROR(SEARCH("Fully Achieved",I4)))</formula>
    </cfRule>
    <cfRule type="containsText" dxfId="1879" priority="5975" operator="containsText" text="Deferred">
      <formula>NOT(ISERROR(SEARCH("Deferred",I4)))</formula>
    </cfRule>
    <cfRule type="containsText" dxfId="1878" priority="5976" operator="containsText" text="Deleted">
      <formula>NOT(ISERROR(SEARCH("Deleted",I4)))</formula>
    </cfRule>
    <cfRule type="containsText" dxfId="1877" priority="5977" operator="containsText" text="In Danger of Falling Behind Target">
      <formula>NOT(ISERROR(SEARCH("In Danger of Falling Behind Target",I4)))</formula>
    </cfRule>
    <cfRule type="containsText" dxfId="1876" priority="5978" operator="containsText" text="Not yet due">
      <formula>NOT(ISERROR(SEARCH("Not yet due",I4)))</formula>
    </cfRule>
    <cfRule type="containsText" dxfId="1875" priority="5979" operator="containsText" text="Update not Provided">
      <formula>NOT(ISERROR(SEARCH("Update not Provided",I4)))</formula>
    </cfRule>
  </conditionalFormatting>
  <conditionalFormatting sqref="I12:I14">
    <cfRule type="containsText" dxfId="1874" priority="5908" operator="containsText" text="On track to be achieved">
      <formula>NOT(ISERROR(SEARCH("On track to be achieved",I12)))</formula>
    </cfRule>
    <cfRule type="containsText" dxfId="1873" priority="5909" operator="containsText" text="Deferred">
      <formula>NOT(ISERROR(SEARCH("Deferred",I12)))</formula>
    </cfRule>
    <cfRule type="containsText" dxfId="1872" priority="5910" operator="containsText" text="Deleted">
      <formula>NOT(ISERROR(SEARCH("Deleted",I12)))</formula>
    </cfRule>
    <cfRule type="containsText" dxfId="1871" priority="5911" operator="containsText" text="In Danger of Falling Behind Target">
      <formula>NOT(ISERROR(SEARCH("In Danger of Falling Behind Target",I12)))</formula>
    </cfRule>
    <cfRule type="containsText" dxfId="1870" priority="5912" operator="containsText" text="Not yet due">
      <formula>NOT(ISERROR(SEARCH("Not yet due",I12)))</formula>
    </cfRule>
    <cfRule type="containsText" dxfId="1869" priority="5913" operator="containsText" text="Update not Provided">
      <formula>NOT(ISERROR(SEARCH("Update not Provided",I12)))</formula>
    </cfRule>
    <cfRule type="containsText" dxfId="1868" priority="5914" operator="containsText" text="Not yet due">
      <formula>NOT(ISERROR(SEARCH("Not yet due",I12)))</formula>
    </cfRule>
    <cfRule type="containsText" dxfId="1867" priority="5915" operator="containsText" text="Completed Behind Schedule">
      <formula>NOT(ISERROR(SEARCH("Completed Behind Schedule",I12)))</formula>
    </cfRule>
    <cfRule type="containsText" dxfId="1866" priority="5916" operator="containsText" text="Off Target">
      <formula>NOT(ISERROR(SEARCH("Off Target",I12)))</formula>
    </cfRule>
    <cfRule type="containsText" dxfId="1865" priority="5917" operator="containsText" text="On Track to be Achieved">
      <formula>NOT(ISERROR(SEARCH("On Track to be Achieved",I12)))</formula>
    </cfRule>
    <cfRule type="containsText" dxfId="1864" priority="5918" operator="containsText" text="Fully Achieved">
      <formula>NOT(ISERROR(SEARCH("Fully Achieved",I12)))</formula>
    </cfRule>
    <cfRule type="containsText" dxfId="1863" priority="5919" operator="containsText" text="Not yet due">
      <formula>NOT(ISERROR(SEARCH("Not yet due",I12)))</formula>
    </cfRule>
    <cfRule type="containsText" dxfId="1862" priority="5920" operator="containsText" text="Not Yet Due">
      <formula>NOT(ISERROR(SEARCH("Not Yet Due",I12)))</formula>
    </cfRule>
    <cfRule type="containsText" dxfId="1861" priority="5921" operator="containsText" text="Deferred">
      <formula>NOT(ISERROR(SEARCH("Deferred",I12)))</formula>
    </cfRule>
    <cfRule type="containsText" dxfId="1860" priority="5922" operator="containsText" text="Deleted">
      <formula>NOT(ISERROR(SEARCH("Deleted",I12)))</formula>
    </cfRule>
    <cfRule type="containsText" dxfId="1859" priority="5923" operator="containsText" text="In Danger of Falling Behind Target">
      <formula>NOT(ISERROR(SEARCH("In Danger of Falling Behind Target",I12)))</formula>
    </cfRule>
    <cfRule type="containsText" dxfId="1858" priority="5924" operator="containsText" text="Not yet due">
      <formula>NOT(ISERROR(SEARCH("Not yet due",I12)))</formula>
    </cfRule>
    <cfRule type="containsText" dxfId="1857" priority="5925" operator="containsText" text="Completed Behind Schedule">
      <formula>NOT(ISERROR(SEARCH("Completed Behind Schedule",I12)))</formula>
    </cfRule>
    <cfRule type="containsText" dxfId="1856" priority="5926" operator="containsText" text="Off Target">
      <formula>NOT(ISERROR(SEARCH("Off Target",I12)))</formula>
    </cfRule>
    <cfRule type="containsText" dxfId="1855" priority="5927" operator="containsText" text="In Danger of Falling Behind Target">
      <formula>NOT(ISERROR(SEARCH("In Danger of Falling Behind Target",I12)))</formula>
    </cfRule>
    <cfRule type="containsText" dxfId="1854" priority="5928" operator="containsText" text="On Track to be Achieved">
      <formula>NOT(ISERROR(SEARCH("On Track to be Achieved",I12)))</formula>
    </cfRule>
    <cfRule type="containsText" dxfId="1853" priority="5929" operator="containsText" text="Fully Achieved">
      <formula>NOT(ISERROR(SEARCH("Fully Achieved",I12)))</formula>
    </cfRule>
    <cfRule type="containsText" dxfId="1852" priority="5930" operator="containsText" text="Update not Provided">
      <formula>NOT(ISERROR(SEARCH("Update not Provided",I12)))</formula>
    </cfRule>
    <cfRule type="containsText" dxfId="1851" priority="5931" operator="containsText" text="Not yet due">
      <formula>NOT(ISERROR(SEARCH("Not yet due",I12)))</formula>
    </cfRule>
    <cfRule type="containsText" dxfId="1850" priority="5932" operator="containsText" text="Completed Behind Schedule">
      <formula>NOT(ISERROR(SEARCH("Completed Behind Schedule",I12)))</formula>
    </cfRule>
    <cfRule type="containsText" dxfId="1849" priority="5933" operator="containsText" text="Off Target">
      <formula>NOT(ISERROR(SEARCH("Off Target",I12)))</formula>
    </cfRule>
    <cfRule type="containsText" dxfId="1848" priority="5934" operator="containsText" text="In Danger of Falling Behind Target">
      <formula>NOT(ISERROR(SEARCH("In Danger of Falling Behind Target",I12)))</formula>
    </cfRule>
    <cfRule type="containsText" dxfId="1847" priority="5935" operator="containsText" text="On Track to be Achieved">
      <formula>NOT(ISERROR(SEARCH("On Track to be Achieved",I12)))</formula>
    </cfRule>
    <cfRule type="containsText" dxfId="1846" priority="5936" operator="containsText" text="Fully Achieved">
      <formula>NOT(ISERROR(SEARCH("Fully Achieved",I12)))</formula>
    </cfRule>
    <cfRule type="containsText" dxfId="1845" priority="5937" operator="containsText" text="Fully Achieved">
      <formula>NOT(ISERROR(SEARCH("Fully Achieved",I12)))</formula>
    </cfRule>
    <cfRule type="containsText" dxfId="1844" priority="5938" operator="containsText" text="Fully Achieved">
      <formula>NOT(ISERROR(SEARCH("Fully Achieved",I12)))</formula>
    </cfRule>
    <cfRule type="containsText" dxfId="1843" priority="5939" operator="containsText" text="Deferred">
      <formula>NOT(ISERROR(SEARCH("Deferred",I12)))</formula>
    </cfRule>
    <cfRule type="containsText" dxfId="1842" priority="5940" operator="containsText" text="Deleted">
      <formula>NOT(ISERROR(SEARCH("Deleted",I12)))</formula>
    </cfRule>
    <cfRule type="containsText" dxfId="1841" priority="5941" operator="containsText" text="In Danger of Falling Behind Target">
      <formula>NOT(ISERROR(SEARCH("In Danger of Falling Behind Target",I12)))</formula>
    </cfRule>
    <cfRule type="containsText" dxfId="1840" priority="5942" operator="containsText" text="Not yet due">
      <formula>NOT(ISERROR(SEARCH("Not yet due",I12)))</formula>
    </cfRule>
    <cfRule type="containsText" dxfId="1839" priority="5943" operator="containsText" text="Update not Provided">
      <formula>NOT(ISERROR(SEARCH("Update not Provided",I12)))</formula>
    </cfRule>
  </conditionalFormatting>
  <conditionalFormatting sqref="I27">
    <cfRule type="containsText" dxfId="1838" priority="5800" operator="containsText" text="On track to be achieved">
      <formula>NOT(ISERROR(SEARCH("On track to be achieved",I27)))</formula>
    </cfRule>
    <cfRule type="containsText" dxfId="1837" priority="5801" operator="containsText" text="Deferred">
      <formula>NOT(ISERROR(SEARCH("Deferred",I27)))</formula>
    </cfRule>
    <cfRule type="containsText" dxfId="1836" priority="5802" operator="containsText" text="Deleted">
      <formula>NOT(ISERROR(SEARCH("Deleted",I27)))</formula>
    </cfRule>
    <cfRule type="containsText" dxfId="1835" priority="5803" operator="containsText" text="In Danger of Falling Behind Target">
      <formula>NOT(ISERROR(SEARCH("In Danger of Falling Behind Target",I27)))</formula>
    </cfRule>
    <cfRule type="containsText" dxfId="1834" priority="5804" operator="containsText" text="Not yet due">
      <formula>NOT(ISERROR(SEARCH("Not yet due",I27)))</formula>
    </cfRule>
    <cfRule type="containsText" dxfId="1833" priority="5805" operator="containsText" text="Update not Provided">
      <formula>NOT(ISERROR(SEARCH("Update not Provided",I27)))</formula>
    </cfRule>
    <cfRule type="containsText" dxfId="1832" priority="5806" operator="containsText" text="Not yet due">
      <formula>NOT(ISERROR(SEARCH("Not yet due",I27)))</formula>
    </cfRule>
    <cfRule type="containsText" dxfId="1831" priority="5807" operator="containsText" text="Completed Behind Schedule">
      <formula>NOT(ISERROR(SEARCH("Completed Behind Schedule",I27)))</formula>
    </cfRule>
    <cfRule type="containsText" dxfId="1830" priority="5808" operator="containsText" text="Off Target">
      <formula>NOT(ISERROR(SEARCH("Off Target",I27)))</formula>
    </cfRule>
    <cfRule type="containsText" dxfId="1829" priority="5809" operator="containsText" text="On Track to be Achieved">
      <formula>NOT(ISERROR(SEARCH("On Track to be Achieved",I27)))</formula>
    </cfRule>
    <cfRule type="containsText" dxfId="1828" priority="5810" operator="containsText" text="Fully Achieved">
      <formula>NOT(ISERROR(SEARCH("Fully Achieved",I27)))</formula>
    </cfRule>
    <cfRule type="containsText" dxfId="1827" priority="5811" operator="containsText" text="Not yet due">
      <formula>NOT(ISERROR(SEARCH("Not yet due",I27)))</formula>
    </cfRule>
    <cfRule type="containsText" dxfId="1826" priority="5812" operator="containsText" text="Not Yet Due">
      <formula>NOT(ISERROR(SEARCH("Not Yet Due",I27)))</formula>
    </cfRule>
    <cfRule type="containsText" dxfId="1825" priority="5813" operator="containsText" text="Deferred">
      <formula>NOT(ISERROR(SEARCH("Deferred",I27)))</formula>
    </cfRule>
    <cfRule type="containsText" dxfId="1824" priority="5814" operator="containsText" text="Deleted">
      <formula>NOT(ISERROR(SEARCH("Deleted",I27)))</formula>
    </cfRule>
    <cfRule type="containsText" dxfId="1823" priority="5815" operator="containsText" text="In Danger of Falling Behind Target">
      <formula>NOT(ISERROR(SEARCH("In Danger of Falling Behind Target",I27)))</formula>
    </cfRule>
    <cfRule type="containsText" dxfId="1822" priority="5816" operator="containsText" text="Not yet due">
      <formula>NOT(ISERROR(SEARCH("Not yet due",I27)))</formula>
    </cfRule>
    <cfRule type="containsText" dxfId="1821" priority="5817" operator="containsText" text="Completed Behind Schedule">
      <formula>NOT(ISERROR(SEARCH("Completed Behind Schedule",I27)))</formula>
    </cfRule>
    <cfRule type="containsText" dxfId="1820" priority="5818" operator="containsText" text="Off Target">
      <formula>NOT(ISERROR(SEARCH("Off Target",I27)))</formula>
    </cfRule>
    <cfRule type="containsText" dxfId="1819" priority="5819" operator="containsText" text="In Danger of Falling Behind Target">
      <formula>NOT(ISERROR(SEARCH("In Danger of Falling Behind Target",I27)))</formula>
    </cfRule>
    <cfRule type="containsText" dxfId="1818" priority="5820" operator="containsText" text="On Track to be Achieved">
      <formula>NOT(ISERROR(SEARCH("On Track to be Achieved",I27)))</formula>
    </cfRule>
    <cfRule type="containsText" dxfId="1817" priority="5821" operator="containsText" text="Fully Achieved">
      <formula>NOT(ISERROR(SEARCH("Fully Achieved",I27)))</formula>
    </cfRule>
    <cfRule type="containsText" dxfId="1816" priority="5822" operator="containsText" text="Update not Provided">
      <formula>NOT(ISERROR(SEARCH("Update not Provided",I27)))</formula>
    </cfRule>
    <cfRule type="containsText" dxfId="1815" priority="5823" operator="containsText" text="Not yet due">
      <formula>NOT(ISERROR(SEARCH("Not yet due",I27)))</formula>
    </cfRule>
    <cfRule type="containsText" dxfId="1814" priority="5824" operator="containsText" text="Completed Behind Schedule">
      <formula>NOT(ISERROR(SEARCH("Completed Behind Schedule",I27)))</formula>
    </cfRule>
    <cfRule type="containsText" dxfId="1813" priority="5825" operator="containsText" text="Off Target">
      <formula>NOT(ISERROR(SEARCH("Off Target",I27)))</formula>
    </cfRule>
    <cfRule type="containsText" dxfId="1812" priority="5826" operator="containsText" text="In Danger of Falling Behind Target">
      <formula>NOT(ISERROR(SEARCH("In Danger of Falling Behind Target",I27)))</formula>
    </cfRule>
    <cfRule type="containsText" dxfId="1811" priority="5827" operator="containsText" text="On Track to be Achieved">
      <formula>NOT(ISERROR(SEARCH("On Track to be Achieved",I27)))</formula>
    </cfRule>
    <cfRule type="containsText" dxfId="1810" priority="5828" operator="containsText" text="Fully Achieved">
      <formula>NOT(ISERROR(SEARCH("Fully Achieved",I27)))</formula>
    </cfRule>
    <cfRule type="containsText" dxfId="1809" priority="5829" operator="containsText" text="Fully Achieved">
      <formula>NOT(ISERROR(SEARCH("Fully Achieved",I27)))</formula>
    </cfRule>
    <cfRule type="containsText" dxfId="1808" priority="5830" operator="containsText" text="Fully Achieved">
      <formula>NOT(ISERROR(SEARCH("Fully Achieved",I27)))</formula>
    </cfRule>
    <cfRule type="containsText" dxfId="1807" priority="5831" operator="containsText" text="Deferred">
      <formula>NOT(ISERROR(SEARCH("Deferred",I27)))</formula>
    </cfRule>
    <cfRule type="containsText" dxfId="1806" priority="5832" operator="containsText" text="Deleted">
      <formula>NOT(ISERROR(SEARCH("Deleted",I27)))</formula>
    </cfRule>
    <cfRule type="containsText" dxfId="1805" priority="5833" operator="containsText" text="In Danger of Falling Behind Target">
      <formula>NOT(ISERROR(SEARCH("In Danger of Falling Behind Target",I27)))</formula>
    </cfRule>
    <cfRule type="containsText" dxfId="1804" priority="5834" operator="containsText" text="Not yet due">
      <formula>NOT(ISERROR(SEARCH("Not yet due",I27)))</formula>
    </cfRule>
    <cfRule type="containsText" dxfId="1803" priority="5835" operator="containsText" text="Update not Provided">
      <formula>NOT(ISERROR(SEARCH("Update not Provided",I27)))</formula>
    </cfRule>
  </conditionalFormatting>
  <conditionalFormatting sqref="I5:I11">
    <cfRule type="containsText" dxfId="1802" priority="2704" operator="containsText" text="On track to be achieved">
      <formula>NOT(ISERROR(SEARCH("On track to be achieved",I5)))</formula>
    </cfRule>
    <cfRule type="containsText" dxfId="1801" priority="2705" operator="containsText" text="Deferred">
      <formula>NOT(ISERROR(SEARCH("Deferred",I5)))</formula>
    </cfRule>
    <cfRule type="containsText" dxfId="1800" priority="2706" operator="containsText" text="Deleted">
      <formula>NOT(ISERROR(SEARCH("Deleted",I5)))</formula>
    </cfRule>
    <cfRule type="containsText" dxfId="1799" priority="2707" operator="containsText" text="In Danger of Falling Behind Target">
      <formula>NOT(ISERROR(SEARCH("In Danger of Falling Behind Target",I5)))</formula>
    </cfRule>
    <cfRule type="containsText" dxfId="1798" priority="2708" operator="containsText" text="Not yet due">
      <formula>NOT(ISERROR(SEARCH("Not yet due",I5)))</formula>
    </cfRule>
    <cfRule type="containsText" dxfId="1797" priority="2709" operator="containsText" text="Update not Provided">
      <formula>NOT(ISERROR(SEARCH("Update not Provided",I5)))</formula>
    </cfRule>
    <cfRule type="containsText" dxfId="1796" priority="2710" operator="containsText" text="Not yet due">
      <formula>NOT(ISERROR(SEARCH("Not yet due",I5)))</formula>
    </cfRule>
    <cfRule type="containsText" dxfId="1795" priority="2711" operator="containsText" text="Completed Behind Schedule">
      <formula>NOT(ISERROR(SEARCH("Completed Behind Schedule",I5)))</formula>
    </cfRule>
    <cfRule type="containsText" dxfId="1794" priority="2712" operator="containsText" text="Off Target">
      <formula>NOT(ISERROR(SEARCH("Off Target",I5)))</formula>
    </cfRule>
    <cfRule type="containsText" dxfId="1793" priority="2713" operator="containsText" text="On Track to be Achieved">
      <formula>NOT(ISERROR(SEARCH("On Track to be Achieved",I5)))</formula>
    </cfRule>
    <cfRule type="containsText" dxfId="1792" priority="2714" operator="containsText" text="Fully Achieved">
      <formula>NOT(ISERROR(SEARCH("Fully Achieved",I5)))</formula>
    </cfRule>
    <cfRule type="containsText" dxfId="1791" priority="2715" operator="containsText" text="Not yet due">
      <formula>NOT(ISERROR(SEARCH("Not yet due",I5)))</formula>
    </cfRule>
    <cfRule type="containsText" dxfId="1790" priority="2716" operator="containsText" text="Not Yet Due">
      <formula>NOT(ISERROR(SEARCH("Not Yet Due",I5)))</formula>
    </cfRule>
    <cfRule type="containsText" dxfId="1789" priority="2717" operator="containsText" text="Deferred">
      <formula>NOT(ISERROR(SEARCH("Deferred",I5)))</formula>
    </cfRule>
    <cfRule type="containsText" dxfId="1788" priority="2718" operator="containsText" text="Deleted">
      <formula>NOT(ISERROR(SEARCH("Deleted",I5)))</formula>
    </cfRule>
    <cfRule type="containsText" dxfId="1787" priority="2719" operator="containsText" text="In Danger of Falling Behind Target">
      <formula>NOT(ISERROR(SEARCH("In Danger of Falling Behind Target",I5)))</formula>
    </cfRule>
    <cfRule type="containsText" dxfId="1786" priority="2720" operator="containsText" text="Not yet due">
      <formula>NOT(ISERROR(SEARCH("Not yet due",I5)))</formula>
    </cfRule>
    <cfRule type="containsText" dxfId="1785" priority="2721" operator="containsText" text="Completed Behind Schedule">
      <formula>NOT(ISERROR(SEARCH("Completed Behind Schedule",I5)))</formula>
    </cfRule>
    <cfRule type="containsText" dxfId="1784" priority="2722" operator="containsText" text="Off Target">
      <formula>NOT(ISERROR(SEARCH("Off Target",I5)))</formula>
    </cfRule>
    <cfRule type="containsText" dxfId="1783" priority="2723" operator="containsText" text="In Danger of Falling Behind Target">
      <formula>NOT(ISERROR(SEARCH("In Danger of Falling Behind Target",I5)))</formula>
    </cfRule>
    <cfRule type="containsText" dxfId="1782" priority="2724" operator="containsText" text="On Track to be Achieved">
      <formula>NOT(ISERROR(SEARCH("On Track to be Achieved",I5)))</formula>
    </cfRule>
    <cfRule type="containsText" dxfId="1781" priority="2725" operator="containsText" text="Fully Achieved">
      <formula>NOT(ISERROR(SEARCH("Fully Achieved",I5)))</formula>
    </cfRule>
    <cfRule type="containsText" dxfId="1780" priority="2726" operator="containsText" text="Update not Provided">
      <formula>NOT(ISERROR(SEARCH("Update not Provided",I5)))</formula>
    </cfRule>
    <cfRule type="containsText" dxfId="1779" priority="2727" operator="containsText" text="Not yet due">
      <formula>NOT(ISERROR(SEARCH("Not yet due",I5)))</formula>
    </cfRule>
    <cfRule type="containsText" dxfId="1778" priority="2728" operator="containsText" text="Completed Behind Schedule">
      <formula>NOT(ISERROR(SEARCH("Completed Behind Schedule",I5)))</formula>
    </cfRule>
    <cfRule type="containsText" dxfId="1777" priority="2729" operator="containsText" text="Off Target">
      <formula>NOT(ISERROR(SEARCH("Off Target",I5)))</formula>
    </cfRule>
    <cfRule type="containsText" dxfId="1776" priority="2730" operator="containsText" text="In Danger of Falling Behind Target">
      <formula>NOT(ISERROR(SEARCH("In Danger of Falling Behind Target",I5)))</formula>
    </cfRule>
    <cfRule type="containsText" dxfId="1775" priority="2731" operator="containsText" text="On Track to be Achieved">
      <formula>NOT(ISERROR(SEARCH("On Track to be Achieved",I5)))</formula>
    </cfRule>
    <cfRule type="containsText" dxfId="1774" priority="2732" operator="containsText" text="Fully Achieved">
      <formula>NOT(ISERROR(SEARCH("Fully Achieved",I5)))</formula>
    </cfRule>
    <cfRule type="containsText" dxfId="1773" priority="2733" operator="containsText" text="Fully Achieved">
      <formula>NOT(ISERROR(SEARCH("Fully Achieved",I5)))</formula>
    </cfRule>
    <cfRule type="containsText" dxfId="1772" priority="2734" operator="containsText" text="Fully Achieved">
      <formula>NOT(ISERROR(SEARCH("Fully Achieved",I5)))</formula>
    </cfRule>
    <cfRule type="containsText" dxfId="1771" priority="2735" operator="containsText" text="Deferred">
      <formula>NOT(ISERROR(SEARCH("Deferred",I5)))</formula>
    </cfRule>
    <cfRule type="containsText" dxfId="1770" priority="2736" operator="containsText" text="Deleted">
      <formula>NOT(ISERROR(SEARCH("Deleted",I5)))</formula>
    </cfRule>
    <cfRule type="containsText" dxfId="1769" priority="2737" operator="containsText" text="In Danger of Falling Behind Target">
      <formula>NOT(ISERROR(SEARCH("In Danger of Falling Behind Target",I5)))</formula>
    </cfRule>
    <cfRule type="containsText" dxfId="1768" priority="2738" operator="containsText" text="Not yet due">
      <formula>NOT(ISERROR(SEARCH("Not yet due",I5)))</formula>
    </cfRule>
    <cfRule type="containsText" dxfId="1767" priority="2739" operator="containsText" text="Update not Provided">
      <formula>NOT(ISERROR(SEARCH("Update not Provided",I5)))</formula>
    </cfRule>
  </conditionalFormatting>
  <conditionalFormatting sqref="I12">
    <cfRule type="containsText" dxfId="1766" priority="2668" operator="containsText" text="On track to be achieved">
      <formula>NOT(ISERROR(SEARCH("On track to be achieved",I12)))</formula>
    </cfRule>
    <cfRule type="containsText" dxfId="1765" priority="2669" operator="containsText" text="Deferred">
      <formula>NOT(ISERROR(SEARCH("Deferred",I12)))</formula>
    </cfRule>
    <cfRule type="containsText" dxfId="1764" priority="2670" operator="containsText" text="Deleted">
      <formula>NOT(ISERROR(SEARCH("Deleted",I12)))</formula>
    </cfRule>
    <cfRule type="containsText" dxfId="1763" priority="2671" operator="containsText" text="In Danger of Falling Behind Target">
      <formula>NOT(ISERROR(SEARCH("In Danger of Falling Behind Target",I12)))</formula>
    </cfRule>
    <cfRule type="containsText" dxfId="1762" priority="2672" operator="containsText" text="Not yet due">
      <formula>NOT(ISERROR(SEARCH("Not yet due",I12)))</formula>
    </cfRule>
    <cfRule type="containsText" dxfId="1761" priority="2673" operator="containsText" text="Update not Provided">
      <formula>NOT(ISERROR(SEARCH("Update not Provided",I12)))</formula>
    </cfRule>
    <cfRule type="containsText" dxfId="1760" priority="2674" operator="containsText" text="Not yet due">
      <formula>NOT(ISERROR(SEARCH("Not yet due",I12)))</formula>
    </cfRule>
    <cfRule type="containsText" dxfId="1759" priority="2675" operator="containsText" text="Completed Behind Schedule">
      <formula>NOT(ISERROR(SEARCH("Completed Behind Schedule",I12)))</formula>
    </cfRule>
    <cfRule type="containsText" dxfId="1758" priority="2676" operator="containsText" text="Off Target">
      <formula>NOT(ISERROR(SEARCH("Off Target",I12)))</formula>
    </cfRule>
    <cfRule type="containsText" dxfId="1757" priority="2677" operator="containsText" text="On Track to be Achieved">
      <formula>NOT(ISERROR(SEARCH("On Track to be Achieved",I12)))</formula>
    </cfRule>
    <cfRule type="containsText" dxfId="1756" priority="2678" operator="containsText" text="Fully Achieved">
      <formula>NOT(ISERROR(SEARCH("Fully Achieved",I12)))</formula>
    </cfRule>
    <cfRule type="containsText" dxfId="1755" priority="2679" operator="containsText" text="Not yet due">
      <formula>NOT(ISERROR(SEARCH("Not yet due",I12)))</formula>
    </cfRule>
    <cfRule type="containsText" dxfId="1754" priority="2680" operator="containsText" text="Not Yet Due">
      <formula>NOT(ISERROR(SEARCH("Not Yet Due",I12)))</formula>
    </cfRule>
    <cfRule type="containsText" dxfId="1753" priority="2681" operator="containsText" text="Deferred">
      <formula>NOT(ISERROR(SEARCH("Deferred",I12)))</formula>
    </cfRule>
    <cfRule type="containsText" dxfId="1752" priority="2682" operator="containsText" text="Deleted">
      <formula>NOT(ISERROR(SEARCH("Deleted",I12)))</formula>
    </cfRule>
    <cfRule type="containsText" dxfId="1751" priority="2683" operator="containsText" text="In Danger of Falling Behind Target">
      <formula>NOT(ISERROR(SEARCH("In Danger of Falling Behind Target",I12)))</formula>
    </cfRule>
    <cfRule type="containsText" dxfId="1750" priority="2684" operator="containsText" text="Not yet due">
      <formula>NOT(ISERROR(SEARCH("Not yet due",I12)))</formula>
    </cfRule>
    <cfRule type="containsText" dxfId="1749" priority="2685" operator="containsText" text="Completed Behind Schedule">
      <formula>NOT(ISERROR(SEARCH("Completed Behind Schedule",I12)))</formula>
    </cfRule>
    <cfRule type="containsText" dxfId="1748" priority="2686" operator="containsText" text="Off Target">
      <formula>NOT(ISERROR(SEARCH("Off Target",I12)))</formula>
    </cfRule>
    <cfRule type="containsText" dxfId="1747" priority="2687" operator="containsText" text="In Danger of Falling Behind Target">
      <formula>NOT(ISERROR(SEARCH("In Danger of Falling Behind Target",I12)))</formula>
    </cfRule>
    <cfRule type="containsText" dxfId="1746" priority="2688" operator="containsText" text="On Track to be Achieved">
      <formula>NOT(ISERROR(SEARCH("On Track to be Achieved",I12)))</formula>
    </cfRule>
    <cfRule type="containsText" dxfId="1745" priority="2689" operator="containsText" text="Fully Achieved">
      <formula>NOT(ISERROR(SEARCH("Fully Achieved",I12)))</formula>
    </cfRule>
    <cfRule type="containsText" dxfId="1744" priority="2690" operator="containsText" text="Update not Provided">
      <formula>NOT(ISERROR(SEARCH("Update not Provided",I12)))</formula>
    </cfRule>
    <cfRule type="containsText" dxfId="1743" priority="2691" operator="containsText" text="Not yet due">
      <formula>NOT(ISERROR(SEARCH("Not yet due",I12)))</formula>
    </cfRule>
    <cfRule type="containsText" dxfId="1742" priority="2692" operator="containsText" text="Completed Behind Schedule">
      <formula>NOT(ISERROR(SEARCH("Completed Behind Schedule",I12)))</formula>
    </cfRule>
    <cfRule type="containsText" dxfId="1741" priority="2693" operator="containsText" text="Off Target">
      <formula>NOT(ISERROR(SEARCH("Off Target",I12)))</formula>
    </cfRule>
    <cfRule type="containsText" dxfId="1740" priority="2694" operator="containsText" text="In Danger of Falling Behind Target">
      <formula>NOT(ISERROR(SEARCH("In Danger of Falling Behind Target",I12)))</formula>
    </cfRule>
    <cfRule type="containsText" dxfId="1739" priority="2695" operator="containsText" text="On Track to be Achieved">
      <formula>NOT(ISERROR(SEARCH("On Track to be Achieved",I12)))</formula>
    </cfRule>
    <cfRule type="containsText" dxfId="1738" priority="2696" operator="containsText" text="Fully Achieved">
      <formula>NOT(ISERROR(SEARCH("Fully Achieved",I12)))</formula>
    </cfRule>
    <cfRule type="containsText" dxfId="1737" priority="2697" operator="containsText" text="Fully Achieved">
      <formula>NOT(ISERROR(SEARCH("Fully Achieved",I12)))</formula>
    </cfRule>
    <cfRule type="containsText" dxfId="1736" priority="2698" operator="containsText" text="Fully Achieved">
      <formula>NOT(ISERROR(SEARCH("Fully Achieved",I12)))</formula>
    </cfRule>
    <cfRule type="containsText" dxfId="1735" priority="2699" operator="containsText" text="Deferred">
      <formula>NOT(ISERROR(SEARCH("Deferred",I12)))</formula>
    </cfRule>
    <cfRule type="containsText" dxfId="1734" priority="2700" operator="containsText" text="Deleted">
      <formula>NOT(ISERROR(SEARCH("Deleted",I12)))</formula>
    </cfRule>
    <cfRule type="containsText" dxfId="1733" priority="2701" operator="containsText" text="In Danger of Falling Behind Target">
      <formula>NOT(ISERROR(SEARCH("In Danger of Falling Behind Target",I12)))</formula>
    </cfRule>
    <cfRule type="containsText" dxfId="1732" priority="2702" operator="containsText" text="Not yet due">
      <formula>NOT(ISERROR(SEARCH("Not yet due",I12)))</formula>
    </cfRule>
    <cfRule type="containsText" dxfId="1731" priority="2703" operator="containsText" text="Update not Provided">
      <formula>NOT(ISERROR(SEARCH("Update not Provided",I12)))</formula>
    </cfRule>
  </conditionalFormatting>
  <conditionalFormatting sqref="I12">
    <cfRule type="containsText" dxfId="1730" priority="2632" operator="containsText" text="On track to be achieved">
      <formula>NOT(ISERROR(SEARCH("On track to be achieved",I12)))</formula>
    </cfRule>
    <cfRule type="containsText" dxfId="1729" priority="2633" operator="containsText" text="Deferred">
      <formula>NOT(ISERROR(SEARCH("Deferred",I12)))</formula>
    </cfRule>
    <cfRule type="containsText" dxfId="1728" priority="2634" operator="containsText" text="Deleted">
      <formula>NOT(ISERROR(SEARCH("Deleted",I12)))</formula>
    </cfRule>
    <cfRule type="containsText" dxfId="1727" priority="2635" operator="containsText" text="In Danger of Falling Behind Target">
      <formula>NOT(ISERROR(SEARCH("In Danger of Falling Behind Target",I12)))</formula>
    </cfRule>
    <cfRule type="containsText" dxfId="1726" priority="2636" operator="containsText" text="Not yet due">
      <formula>NOT(ISERROR(SEARCH("Not yet due",I12)))</formula>
    </cfRule>
    <cfRule type="containsText" dxfId="1725" priority="2637" operator="containsText" text="Update not Provided">
      <formula>NOT(ISERROR(SEARCH("Update not Provided",I12)))</formula>
    </cfRule>
    <cfRule type="containsText" dxfId="1724" priority="2638" operator="containsText" text="Not yet due">
      <formula>NOT(ISERROR(SEARCH("Not yet due",I12)))</formula>
    </cfRule>
    <cfRule type="containsText" dxfId="1723" priority="2639" operator="containsText" text="Completed Behind Schedule">
      <formula>NOT(ISERROR(SEARCH("Completed Behind Schedule",I12)))</formula>
    </cfRule>
    <cfRule type="containsText" dxfId="1722" priority="2640" operator="containsText" text="Off Target">
      <formula>NOT(ISERROR(SEARCH("Off Target",I12)))</formula>
    </cfRule>
    <cfRule type="containsText" dxfId="1721" priority="2641" operator="containsText" text="On Track to be Achieved">
      <formula>NOT(ISERROR(SEARCH("On Track to be Achieved",I12)))</formula>
    </cfRule>
    <cfRule type="containsText" dxfId="1720" priority="2642" operator="containsText" text="Fully Achieved">
      <formula>NOT(ISERROR(SEARCH("Fully Achieved",I12)))</formula>
    </cfRule>
    <cfRule type="containsText" dxfId="1719" priority="2643" operator="containsText" text="Not yet due">
      <formula>NOT(ISERROR(SEARCH("Not yet due",I12)))</formula>
    </cfRule>
    <cfRule type="containsText" dxfId="1718" priority="2644" operator="containsText" text="Not Yet Due">
      <formula>NOT(ISERROR(SEARCH("Not Yet Due",I12)))</formula>
    </cfRule>
    <cfRule type="containsText" dxfId="1717" priority="2645" operator="containsText" text="Deferred">
      <formula>NOT(ISERROR(SEARCH("Deferred",I12)))</formula>
    </cfRule>
    <cfRule type="containsText" dxfId="1716" priority="2646" operator="containsText" text="Deleted">
      <formula>NOT(ISERROR(SEARCH("Deleted",I12)))</formula>
    </cfRule>
    <cfRule type="containsText" dxfId="1715" priority="2647" operator="containsText" text="In Danger of Falling Behind Target">
      <formula>NOT(ISERROR(SEARCH("In Danger of Falling Behind Target",I12)))</formula>
    </cfRule>
    <cfRule type="containsText" dxfId="1714" priority="2648" operator="containsText" text="Not yet due">
      <formula>NOT(ISERROR(SEARCH("Not yet due",I12)))</formula>
    </cfRule>
    <cfRule type="containsText" dxfId="1713" priority="2649" operator="containsText" text="Completed Behind Schedule">
      <formula>NOT(ISERROR(SEARCH("Completed Behind Schedule",I12)))</formula>
    </cfRule>
    <cfRule type="containsText" dxfId="1712" priority="2650" operator="containsText" text="Off Target">
      <formula>NOT(ISERROR(SEARCH("Off Target",I12)))</formula>
    </cfRule>
    <cfRule type="containsText" dxfId="1711" priority="2651" operator="containsText" text="In Danger of Falling Behind Target">
      <formula>NOT(ISERROR(SEARCH("In Danger of Falling Behind Target",I12)))</formula>
    </cfRule>
    <cfRule type="containsText" dxfId="1710" priority="2652" operator="containsText" text="On Track to be Achieved">
      <formula>NOT(ISERROR(SEARCH("On Track to be Achieved",I12)))</formula>
    </cfRule>
    <cfRule type="containsText" dxfId="1709" priority="2653" operator="containsText" text="Fully Achieved">
      <formula>NOT(ISERROR(SEARCH("Fully Achieved",I12)))</formula>
    </cfRule>
    <cfRule type="containsText" dxfId="1708" priority="2654" operator="containsText" text="Update not Provided">
      <formula>NOT(ISERROR(SEARCH("Update not Provided",I12)))</formula>
    </cfRule>
    <cfRule type="containsText" dxfId="1707" priority="2655" operator="containsText" text="Not yet due">
      <formula>NOT(ISERROR(SEARCH("Not yet due",I12)))</formula>
    </cfRule>
    <cfRule type="containsText" dxfId="1706" priority="2656" operator="containsText" text="Completed Behind Schedule">
      <formula>NOT(ISERROR(SEARCH("Completed Behind Schedule",I12)))</formula>
    </cfRule>
    <cfRule type="containsText" dxfId="1705" priority="2657" operator="containsText" text="Off Target">
      <formula>NOT(ISERROR(SEARCH("Off Target",I12)))</formula>
    </cfRule>
    <cfRule type="containsText" dxfId="1704" priority="2658" operator="containsText" text="In Danger of Falling Behind Target">
      <formula>NOT(ISERROR(SEARCH("In Danger of Falling Behind Target",I12)))</formula>
    </cfRule>
    <cfRule type="containsText" dxfId="1703" priority="2659" operator="containsText" text="On Track to be Achieved">
      <formula>NOT(ISERROR(SEARCH("On Track to be Achieved",I12)))</formula>
    </cfRule>
    <cfRule type="containsText" dxfId="1702" priority="2660" operator="containsText" text="Fully Achieved">
      <formula>NOT(ISERROR(SEARCH("Fully Achieved",I12)))</formula>
    </cfRule>
    <cfRule type="containsText" dxfId="1701" priority="2661" operator="containsText" text="Fully Achieved">
      <formula>NOT(ISERROR(SEARCH("Fully Achieved",I12)))</formula>
    </cfRule>
    <cfRule type="containsText" dxfId="1700" priority="2662" operator="containsText" text="Fully Achieved">
      <formula>NOT(ISERROR(SEARCH("Fully Achieved",I12)))</formula>
    </cfRule>
    <cfRule type="containsText" dxfId="1699" priority="2663" operator="containsText" text="Deferred">
      <formula>NOT(ISERROR(SEARCH("Deferred",I12)))</formula>
    </cfRule>
    <cfRule type="containsText" dxfId="1698" priority="2664" operator="containsText" text="Deleted">
      <formula>NOT(ISERROR(SEARCH("Deleted",I12)))</formula>
    </cfRule>
    <cfRule type="containsText" dxfId="1697" priority="2665" operator="containsText" text="In Danger of Falling Behind Target">
      <formula>NOT(ISERROR(SEARCH("In Danger of Falling Behind Target",I12)))</formula>
    </cfRule>
    <cfRule type="containsText" dxfId="1696" priority="2666" operator="containsText" text="Not yet due">
      <formula>NOT(ISERROR(SEARCH("Not yet due",I12)))</formula>
    </cfRule>
    <cfRule type="containsText" dxfId="1695" priority="2667" operator="containsText" text="Update not Provided">
      <formula>NOT(ISERROR(SEARCH("Update not Provided",I12)))</formula>
    </cfRule>
  </conditionalFormatting>
  <conditionalFormatting sqref="I12">
    <cfRule type="containsText" dxfId="1694" priority="2596" operator="containsText" text="On track to be achieved">
      <formula>NOT(ISERROR(SEARCH("On track to be achieved",I12)))</formula>
    </cfRule>
    <cfRule type="containsText" dxfId="1693" priority="2597" operator="containsText" text="Deferred">
      <formula>NOT(ISERROR(SEARCH("Deferred",I12)))</formula>
    </cfRule>
    <cfRule type="containsText" dxfId="1692" priority="2598" operator="containsText" text="Deleted">
      <formula>NOT(ISERROR(SEARCH("Deleted",I12)))</formula>
    </cfRule>
    <cfRule type="containsText" dxfId="1691" priority="2599" operator="containsText" text="In Danger of Falling Behind Target">
      <formula>NOT(ISERROR(SEARCH("In Danger of Falling Behind Target",I12)))</formula>
    </cfRule>
    <cfRule type="containsText" dxfId="1690" priority="2600" operator="containsText" text="Not yet due">
      <formula>NOT(ISERROR(SEARCH("Not yet due",I12)))</formula>
    </cfRule>
    <cfRule type="containsText" dxfId="1689" priority="2601" operator="containsText" text="Update not Provided">
      <formula>NOT(ISERROR(SEARCH("Update not Provided",I12)))</formula>
    </cfRule>
    <cfRule type="containsText" dxfId="1688" priority="2602" operator="containsText" text="Not yet due">
      <formula>NOT(ISERROR(SEARCH("Not yet due",I12)))</formula>
    </cfRule>
    <cfRule type="containsText" dxfId="1687" priority="2603" operator="containsText" text="Completed Behind Schedule">
      <formula>NOT(ISERROR(SEARCH("Completed Behind Schedule",I12)))</formula>
    </cfRule>
    <cfRule type="containsText" dxfId="1686" priority="2604" operator="containsText" text="Off Target">
      <formula>NOT(ISERROR(SEARCH("Off Target",I12)))</formula>
    </cfRule>
    <cfRule type="containsText" dxfId="1685" priority="2605" operator="containsText" text="On Track to be Achieved">
      <formula>NOT(ISERROR(SEARCH("On Track to be Achieved",I12)))</formula>
    </cfRule>
    <cfRule type="containsText" dxfId="1684" priority="2606" operator="containsText" text="Fully Achieved">
      <formula>NOT(ISERROR(SEARCH("Fully Achieved",I12)))</formula>
    </cfRule>
    <cfRule type="containsText" dxfId="1683" priority="2607" operator="containsText" text="Not yet due">
      <formula>NOT(ISERROR(SEARCH("Not yet due",I12)))</formula>
    </cfRule>
    <cfRule type="containsText" dxfId="1682" priority="2608" operator="containsText" text="Not Yet Due">
      <formula>NOT(ISERROR(SEARCH("Not Yet Due",I12)))</formula>
    </cfRule>
    <cfRule type="containsText" dxfId="1681" priority="2609" operator="containsText" text="Deferred">
      <formula>NOT(ISERROR(SEARCH("Deferred",I12)))</formula>
    </cfRule>
    <cfRule type="containsText" dxfId="1680" priority="2610" operator="containsText" text="Deleted">
      <formula>NOT(ISERROR(SEARCH("Deleted",I12)))</formula>
    </cfRule>
    <cfRule type="containsText" dxfId="1679" priority="2611" operator="containsText" text="In Danger of Falling Behind Target">
      <formula>NOT(ISERROR(SEARCH("In Danger of Falling Behind Target",I12)))</formula>
    </cfRule>
    <cfRule type="containsText" dxfId="1678" priority="2612" operator="containsText" text="Not yet due">
      <formula>NOT(ISERROR(SEARCH("Not yet due",I12)))</formula>
    </cfRule>
    <cfRule type="containsText" dxfId="1677" priority="2613" operator="containsText" text="Completed Behind Schedule">
      <formula>NOT(ISERROR(SEARCH("Completed Behind Schedule",I12)))</formula>
    </cfRule>
    <cfRule type="containsText" dxfId="1676" priority="2614" operator="containsText" text="Off Target">
      <formula>NOT(ISERROR(SEARCH("Off Target",I12)))</formula>
    </cfRule>
    <cfRule type="containsText" dxfId="1675" priority="2615" operator="containsText" text="In Danger of Falling Behind Target">
      <formula>NOT(ISERROR(SEARCH("In Danger of Falling Behind Target",I12)))</formula>
    </cfRule>
    <cfRule type="containsText" dxfId="1674" priority="2616" operator="containsText" text="On Track to be Achieved">
      <formula>NOT(ISERROR(SEARCH("On Track to be Achieved",I12)))</formula>
    </cfRule>
    <cfRule type="containsText" dxfId="1673" priority="2617" operator="containsText" text="Fully Achieved">
      <formula>NOT(ISERROR(SEARCH("Fully Achieved",I12)))</formula>
    </cfRule>
    <cfRule type="containsText" dxfId="1672" priority="2618" operator="containsText" text="Update not Provided">
      <formula>NOT(ISERROR(SEARCH("Update not Provided",I12)))</formula>
    </cfRule>
    <cfRule type="containsText" dxfId="1671" priority="2619" operator="containsText" text="Not yet due">
      <formula>NOT(ISERROR(SEARCH("Not yet due",I12)))</formula>
    </cfRule>
    <cfRule type="containsText" dxfId="1670" priority="2620" operator="containsText" text="Completed Behind Schedule">
      <formula>NOT(ISERROR(SEARCH("Completed Behind Schedule",I12)))</formula>
    </cfRule>
    <cfRule type="containsText" dxfId="1669" priority="2621" operator="containsText" text="Off Target">
      <formula>NOT(ISERROR(SEARCH("Off Target",I12)))</formula>
    </cfRule>
    <cfRule type="containsText" dxfId="1668" priority="2622" operator="containsText" text="In Danger of Falling Behind Target">
      <formula>NOT(ISERROR(SEARCH("In Danger of Falling Behind Target",I12)))</formula>
    </cfRule>
    <cfRule type="containsText" dxfId="1667" priority="2623" operator="containsText" text="On Track to be Achieved">
      <formula>NOT(ISERROR(SEARCH("On Track to be Achieved",I12)))</formula>
    </cfRule>
    <cfRule type="containsText" dxfId="1666" priority="2624" operator="containsText" text="Fully Achieved">
      <formula>NOT(ISERROR(SEARCH("Fully Achieved",I12)))</formula>
    </cfRule>
    <cfRule type="containsText" dxfId="1665" priority="2625" operator="containsText" text="Fully Achieved">
      <formula>NOT(ISERROR(SEARCH("Fully Achieved",I12)))</formula>
    </cfRule>
    <cfRule type="containsText" dxfId="1664" priority="2626" operator="containsText" text="Fully Achieved">
      <formula>NOT(ISERROR(SEARCH("Fully Achieved",I12)))</formula>
    </cfRule>
    <cfRule type="containsText" dxfId="1663" priority="2627" operator="containsText" text="Deferred">
      <formula>NOT(ISERROR(SEARCH("Deferred",I12)))</formula>
    </cfRule>
    <cfRule type="containsText" dxfId="1662" priority="2628" operator="containsText" text="Deleted">
      <formula>NOT(ISERROR(SEARCH("Deleted",I12)))</formula>
    </cfRule>
    <cfRule type="containsText" dxfId="1661" priority="2629" operator="containsText" text="In Danger of Falling Behind Target">
      <formula>NOT(ISERROR(SEARCH("In Danger of Falling Behind Target",I12)))</formula>
    </cfRule>
    <cfRule type="containsText" dxfId="1660" priority="2630" operator="containsText" text="Not yet due">
      <formula>NOT(ISERROR(SEARCH("Not yet due",I12)))</formula>
    </cfRule>
    <cfRule type="containsText" dxfId="1659" priority="2631" operator="containsText" text="Update not Provided">
      <formula>NOT(ISERROR(SEARCH("Update not Provided",I12)))</formula>
    </cfRule>
  </conditionalFormatting>
  <conditionalFormatting sqref="I12">
    <cfRule type="containsText" dxfId="1658" priority="2560" operator="containsText" text="On track to be achieved">
      <formula>NOT(ISERROR(SEARCH("On track to be achieved",I12)))</formula>
    </cfRule>
    <cfRule type="containsText" dxfId="1657" priority="2561" operator="containsText" text="Deferred">
      <formula>NOT(ISERROR(SEARCH("Deferred",I12)))</formula>
    </cfRule>
    <cfRule type="containsText" dxfId="1656" priority="2562" operator="containsText" text="Deleted">
      <formula>NOT(ISERROR(SEARCH("Deleted",I12)))</formula>
    </cfRule>
    <cfRule type="containsText" dxfId="1655" priority="2563" operator="containsText" text="In Danger of Falling Behind Target">
      <formula>NOT(ISERROR(SEARCH("In Danger of Falling Behind Target",I12)))</formula>
    </cfRule>
    <cfRule type="containsText" dxfId="1654" priority="2564" operator="containsText" text="Not yet due">
      <formula>NOT(ISERROR(SEARCH("Not yet due",I12)))</formula>
    </cfRule>
    <cfRule type="containsText" dxfId="1653" priority="2565" operator="containsText" text="Update not Provided">
      <formula>NOT(ISERROR(SEARCH("Update not Provided",I12)))</formula>
    </cfRule>
    <cfRule type="containsText" dxfId="1652" priority="2566" operator="containsText" text="Not yet due">
      <formula>NOT(ISERROR(SEARCH("Not yet due",I12)))</formula>
    </cfRule>
    <cfRule type="containsText" dxfId="1651" priority="2567" operator="containsText" text="Completed Behind Schedule">
      <formula>NOT(ISERROR(SEARCH("Completed Behind Schedule",I12)))</formula>
    </cfRule>
    <cfRule type="containsText" dxfId="1650" priority="2568" operator="containsText" text="Off Target">
      <formula>NOT(ISERROR(SEARCH("Off Target",I12)))</formula>
    </cfRule>
    <cfRule type="containsText" dxfId="1649" priority="2569" operator="containsText" text="On Track to be Achieved">
      <formula>NOT(ISERROR(SEARCH("On Track to be Achieved",I12)))</formula>
    </cfRule>
    <cfRule type="containsText" dxfId="1648" priority="2570" operator="containsText" text="Fully Achieved">
      <formula>NOT(ISERROR(SEARCH("Fully Achieved",I12)))</formula>
    </cfRule>
    <cfRule type="containsText" dxfId="1647" priority="2571" operator="containsText" text="Not yet due">
      <formula>NOT(ISERROR(SEARCH("Not yet due",I12)))</formula>
    </cfRule>
    <cfRule type="containsText" dxfId="1646" priority="2572" operator="containsText" text="Not Yet Due">
      <formula>NOT(ISERROR(SEARCH("Not Yet Due",I12)))</formula>
    </cfRule>
    <cfRule type="containsText" dxfId="1645" priority="2573" operator="containsText" text="Deferred">
      <formula>NOT(ISERROR(SEARCH("Deferred",I12)))</formula>
    </cfRule>
    <cfRule type="containsText" dxfId="1644" priority="2574" operator="containsText" text="Deleted">
      <formula>NOT(ISERROR(SEARCH("Deleted",I12)))</formula>
    </cfRule>
    <cfRule type="containsText" dxfId="1643" priority="2575" operator="containsText" text="In Danger of Falling Behind Target">
      <formula>NOT(ISERROR(SEARCH("In Danger of Falling Behind Target",I12)))</formula>
    </cfRule>
    <cfRule type="containsText" dxfId="1642" priority="2576" operator="containsText" text="Not yet due">
      <formula>NOT(ISERROR(SEARCH("Not yet due",I12)))</formula>
    </cfRule>
    <cfRule type="containsText" dxfId="1641" priority="2577" operator="containsText" text="Completed Behind Schedule">
      <formula>NOT(ISERROR(SEARCH("Completed Behind Schedule",I12)))</formula>
    </cfRule>
    <cfRule type="containsText" dxfId="1640" priority="2578" operator="containsText" text="Off Target">
      <formula>NOT(ISERROR(SEARCH("Off Target",I12)))</formula>
    </cfRule>
    <cfRule type="containsText" dxfId="1639" priority="2579" operator="containsText" text="In Danger of Falling Behind Target">
      <formula>NOT(ISERROR(SEARCH("In Danger of Falling Behind Target",I12)))</formula>
    </cfRule>
    <cfRule type="containsText" dxfId="1638" priority="2580" operator="containsText" text="On Track to be Achieved">
      <formula>NOT(ISERROR(SEARCH("On Track to be Achieved",I12)))</formula>
    </cfRule>
    <cfRule type="containsText" dxfId="1637" priority="2581" operator="containsText" text="Fully Achieved">
      <formula>NOT(ISERROR(SEARCH("Fully Achieved",I12)))</formula>
    </cfRule>
    <cfRule type="containsText" dxfId="1636" priority="2582" operator="containsText" text="Update not Provided">
      <formula>NOT(ISERROR(SEARCH("Update not Provided",I12)))</formula>
    </cfRule>
    <cfRule type="containsText" dxfId="1635" priority="2583" operator="containsText" text="Not yet due">
      <formula>NOT(ISERROR(SEARCH("Not yet due",I12)))</formula>
    </cfRule>
    <cfRule type="containsText" dxfId="1634" priority="2584" operator="containsText" text="Completed Behind Schedule">
      <formula>NOT(ISERROR(SEARCH("Completed Behind Schedule",I12)))</formula>
    </cfRule>
    <cfRule type="containsText" dxfId="1633" priority="2585" operator="containsText" text="Off Target">
      <formula>NOT(ISERROR(SEARCH("Off Target",I12)))</formula>
    </cfRule>
    <cfRule type="containsText" dxfId="1632" priority="2586" operator="containsText" text="In Danger of Falling Behind Target">
      <formula>NOT(ISERROR(SEARCH("In Danger of Falling Behind Target",I12)))</formula>
    </cfRule>
    <cfRule type="containsText" dxfId="1631" priority="2587" operator="containsText" text="On Track to be Achieved">
      <formula>NOT(ISERROR(SEARCH("On Track to be Achieved",I12)))</formula>
    </cfRule>
    <cfRule type="containsText" dxfId="1630" priority="2588" operator="containsText" text="Fully Achieved">
      <formula>NOT(ISERROR(SEARCH("Fully Achieved",I12)))</formula>
    </cfRule>
    <cfRule type="containsText" dxfId="1629" priority="2589" operator="containsText" text="Fully Achieved">
      <formula>NOT(ISERROR(SEARCH("Fully Achieved",I12)))</formula>
    </cfRule>
    <cfRule type="containsText" dxfId="1628" priority="2590" operator="containsText" text="Fully Achieved">
      <formula>NOT(ISERROR(SEARCH("Fully Achieved",I12)))</formula>
    </cfRule>
    <cfRule type="containsText" dxfId="1627" priority="2591" operator="containsText" text="Deferred">
      <formula>NOT(ISERROR(SEARCH("Deferred",I12)))</formula>
    </cfRule>
    <cfRule type="containsText" dxfId="1626" priority="2592" operator="containsText" text="Deleted">
      <formula>NOT(ISERROR(SEARCH("Deleted",I12)))</formula>
    </cfRule>
    <cfRule type="containsText" dxfId="1625" priority="2593" operator="containsText" text="In Danger of Falling Behind Target">
      <formula>NOT(ISERROR(SEARCH("In Danger of Falling Behind Target",I12)))</formula>
    </cfRule>
    <cfRule type="containsText" dxfId="1624" priority="2594" operator="containsText" text="Not yet due">
      <formula>NOT(ISERROR(SEARCH("Not yet due",I12)))</formula>
    </cfRule>
    <cfRule type="containsText" dxfId="1623" priority="2595" operator="containsText" text="Update not Provided">
      <formula>NOT(ISERROR(SEARCH("Update not Provided",I12)))</formula>
    </cfRule>
  </conditionalFormatting>
  <conditionalFormatting sqref="I13">
    <cfRule type="containsText" dxfId="1622" priority="2524" operator="containsText" text="On track to be achieved">
      <formula>NOT(ISERROR(SEARCH("On track to be achieved",I13)))</formula>
    </cfRule>
    <cfRule type="containsText" dxfId="1621" priority="2525" operator="containsText" text="Deferred">
      <formula>NOT(ISERROR(SEARCH("Deferred",I13)))</formula>
    </cfRule>
    <cfRule type="containsText" dxfId="1620" priority="2526" operator="containsText" text="Deleted">
      <formula>NOT(ISERROR(SEARCH("Deleted",I13)))</formula>
    </cfRule>
    <cfRule type="containsText" dxfId="1619" priority="2527" operator="containsText" text="In Danger of Falling Behind Target">
      <formula>NOT(ISERROR(SEARCH("In Danger of Falling Behind Target",I13)))</formula>
    </cfRule>
    <cfRule type="containsText" dxfId="1618" priority="2528" operator="containsText" text="Not yet due">
      <formula>NOT(ISERROR(SEARCH("Not yet due",I13)))</formula>
    </cfRule>
    <cfRule type="containsText" dxfId="1617" priority="2529" operator="containsText" text="Update not Provided">
      <formula>NOT(ISERROR(SEARCH("Update not Provided",I13)))</formula>
    </cfRule>
    <cfRule type="containsText" dxfId="1616" priority="2530" operator="containsText" text="Not yet due">
      <formula>NOT(ISERROR(SEARCH("Not yet due",I13)))</formula>
    </cfRule>
    <cfRule type="containsText" dxfId="1615" priority="2531" operator="containsText" text="Completed Behind Schedule">
      <formula>NOT(ISERROR(SEARCH("Completed Behind Schedule",I13)))</formula>
    </cfRule>
    <cfRule type="containsText" dxfId="1614" priority="2532" operator="containsText" text="Off Target">
      <formula>NOT(ISERROR(SEARCH("Off Target",I13)))</formula>
    </cfRule>
    <cfRule type="containsText" dxfId="1613" priority="2533" operator="containsText" text="On Track to be Achieved">
      <formula>NOT(ISERROR(SEARCH("On Track to be Achieved",I13)))</formula>
    </cfRule>
    <cfRule type="containsText" dxfId="1612" priority="2534" operator="containsText" text="Fully Achieved">
      <formula>NOT(ISERROR(SEARCH("Fully Achieved",I13)))</formula>
    </cfRule>
    <cfRule type="containsText" dxfId="1611" priority="2535" operator="containsText" text="Not yet due">
      <formula>NOT(ISERROR(SEARCH("Not yet due",I13)))</formula>
    </cfRule>
    <cfRule type="containsText" dxfId="1610" priority="2536" operator="containsText" text="Not Yet Due">
      <formula>NOT(ISERROR(SEARCH("Not Yet Due",I13)))</formula>
    </cfRule>
    <cfRule type="containsText" dxfId="1609" priority="2537" operator="containsText" text="Deferred">
      <formula>NOT(ISERROR(SEARCH("Deferred",I13)))</formula>
    </cfRule>
    <cfRule type="containsText" dxfId="1608" priority="2538" operator="containsText" text="Deleted">
      <formula>NOT(ISERROR(SEARCH("Deleted",I13)))</formula>
    </cfRule>
    <cfRule type="containsText" dxfId="1607" priority="2539" operator="containsText" text="In Danger of Falling Behind Target">
      <formula>NOT(ISERROR(SEARCH("In Danger of Falling Behind Target",I13)))</formula>
    </cfRule>
    <cfRule type="containsText" dxfId="1606" priority="2540" operator="containsText" text="Not yet due">
      <formula>NOT(ISERROR(SEARCH("Not yet due",I13)))</formula>
    </cfRule>
    <cfRule type="containsText" dxfId="1605" priority="2541" operator="containsText" text="Completed Behind Schedule">
      <formula>NOT(ISERROR(SEARCH("Completed Behind Schedule",I13)))</formula>
    </cfRule>
    <cfRule type="containsText" dxfId="1604" priority="2542" operator="containsText" text="Off Target">
      <formula>NOT(ISERROR(SEARCH("Off Target",I13)))</formula>
    </cfRule>
    <cfRule type="containsText" dxfId="1603" priority="2543" operator="containsText" text="In Danger of Falling Behind Target">
      <formula>NOT(ISERROR(SEARCH("In Danger of Falling Behind Target",I13)))</formula>
    </cfRule>
    <cfRule type="containsText" dxfId="1602" priority="2544" operator="containsText" text="On Track to be Achieved">
      <formula>NOT(ISERROR(SEARCH("On Track to be Achieved",I13)))</formula>
    </cfRule>
    <cfRule type="containsText" dxfId="1601" priority="2545" operator="containsText" text="Fully Achieved">
      <formula>NOT(ISERROR(SEARCH("Fully Achieved",I13)))</formula>
    </cfRule>
    <cfRule type="containsText" dxfId="1600" priority="2546" operator="containsText" text="Update not Provided">
      <formula>NOT(ISERROR(SEARCH("Update not Provided",I13)))</formula>
    </cfRule>
    <cfRule type="containsText" dxfId="1599" priority="2547" operator="containsText" text="Not yet due">
      <formula>NOT(ISERROR(SEARCH("Not yet due",I13)))</formula>
    </cfRule>
    <cfRule type="containsText" dxfId="1598" priority="2548" operator="containsText" text="Completed Behind Schedule">
      <formula>NOT(ISERROR(SEARCH("Completed Behind Schedule",I13)))</formula>
    </cfRule>
    <cfRule type="containsText" dxfId="1597" priority="2549" operator="containsText" text="Off Target">
      <formula>NOT(ISERROR(SEARCH("Off Target",I13)))</formula>
    </cfRule>
    <cfRule type="containsText" dxfId="1596" priority="2550" operator="containsText" text="In Danger of Falling Behind Target">
      <formula>NOT(ISERROR(SEARCH("In Danger of Falling Behind Target",I13)))</formula>
    </cfRule>
    <cfRule type="containsText" dxfId="1595" priority="2551" operator="containsText" text="On Track to be Achieved">
      <formula>NOT(ISERROR(SEARCH("On Track to be Achieved",I13)))</formula>
    </cfRule>
    <cfRule type="containsText" dxfId="1594" priority="2552" operator="containsText" text="Fully Achieved">
      <formula>NOT(ISERROR(SEARCH("Fully Achieved",I13)))</formula>
    </cfRule>
    <cfRule type="containsText" dxfId="1593" priority="2553" operator="containsText" text="Fully Achieved">
      <formula>NOT(ISERROR(SEARCH("Fully Achieved",I13)))</formula>
    </cfRule>
    <cfRule type="containsText" dxfId="1592" priority="2554" operator="containsText" text="Fully Achieved">
      <formula>NOT(ISERROR(SEARCH("Fully Achieved",I13)))</formula>
    </cfRule>
    <cfRule type="containsText" dxfId="1591" priority="2555" operator="containsText" text="Deferred">
      <formula>NOT(ISERROR(SEARCH("Deferred",I13)))</formula>
    </cfRule>
    <cfRule type="containsText" dxfId="1590" priority="2556" operator="containsText" text="Deleted">
      <formula>NOT(ISERROR(SEARCH("Deleted",I13)))</formula>
    </cfRule>
    <cfRule type="containsText" dxfId="1589" priority="2557" operator="containsText" text="In Danger of Falling Behind Target">
      <formula>NOT(ISERROR(SEARCH("In Danger of Falling Behind Target",I13)))</formula>
    </cfRule>
    <cfRule type="containsText" dxfId="1588" priority="2558" operator="containsText" text="Not yet due">
      <formula>NOT(ISERROR(SEARCH("Not yet due",I13)))</formula>
    </cfRule>
    <cfRule type="containsText" dxfId="1587" priority="2559" operator="containsText" text="Update not Provided">
      <formula>NOT(ISERROR(SEARCH("Update not Provided",I13)))</formula>
    </cfRule>
  </conditionalFormatting>
  <conditionalFormatting sqref="I13">
    <cfRule type="containsText" dxfId="1586" priority="2488" operator="containsText" text="On track to be achieved">
      <formula>NOT(ISERROR(SEARCH("On track to be achieved",I13)))</formula>
    </cfRule>
    <cfRule type="containsText" dxfId="1585" priority="2489" operator="containsText" text="Deferred">
      <formula>NOT(ISERROR(SEARCH("Deferred",I13)))</formula>
    </cfRule>
    <cfRule type="containsText" dxfId="1584" priority="2490" operator="containsText" text="Deleted">
      <formula>NOT(ISERROR(SEARCH("Deleted",I13)))</formula>
    </cfRule>
    <cfRule type="containsText" dxfId="1583" priority="2491" operator="containsText" text="In Danger of Falling Behind Target">
      <formula>NOT(ISERROR(SEARCH("In Danger of Falling Behind Target",I13)))</formula>
    </cfRule>
    <cfRule type="containsText" dxfId="1582" priority="2492" operator="containsText" text="Not yet due">
      <formula>NOT(ISERROR(SEARCH("Not yet due",I13)))</formula>
    </cfRule>
    <cfRule type="containsText" dxfId="1581" priority="2493" operator="containsText" text="Update not Provided">
      <formula>NOT(ISERROR(SEARCH("Update not Provided",I13)))</formula>
    </cfRule>
    <cfRule type="containsText" dxfId="1580" priority="2494" operator="containsText" text="Not yet due">
      <formula>NOT(ISERROR(SEARCH("Not yet due",I13)))</formula>
    </cfRule>
    <cfRule type="containsText" dxfId="1579" priority="2495" operator="containsText" text="Completed Behind Schedule">
      <formula>NOT(ISERROR(SEARCH("Completed Behind Schedule",I13)))</formula>
    </cfRule>
    <cfRule type="containsText" dxfId="1578" priority="2496" operator="containsText" text="Off Target">
      <formula>NOT(ISERROR(SEARCH("Off Target",I13)))</formula>
    </cfRule>
    <cfRule type="containsText" dxfId="1577" priority="2497" operator="containsText" text="On Track to be Achieved">
      <formula>NOT(ISERROR(SEARCH("On Track to be Achieved",I13)))</formula>
    </cfRule>
    <cfRule type="containsText" dxfId="1576" priority="2498" operator="containsText" text="Fully Achieved">
      <formula>NOT(ISERROR(SEARCH("Fully Achieved",I13)))</formula>
    </cfRule>
    <cfRule type="containsText" dxfId="1575" priority="2499" operator="containsText" text="Not yet due">
      <formula>NOT(ISERROR(SEARCH("Not yet due",I13)))</formula>
    </cfRule>
    <cfRule type="containsText" dxfId="1574" priority="2500" operator="containsText" text="Not Yet Due">
      <formula>NOT(ISERROR(SEARCH("Not Yet Due",I13)))</formula>
    </cfRule>
    <cfRule type="containsText" dxfId="1573" priority="2501" operator="containsText" text="Deferred">
      <formula>NOT(ISERROR(SEARCH("Deferred",I13)))</formula>
    </cfRule>
    <cfRule type="containsText" dxfId="1572" priority="2502" operator="containsText" text="Deleted">
      <formula>NOT(ISERROR(SEARCH("Deleted",I13)))</formula>
    </cfRule>
    <cfRule type="containsText" dxfId="1571" priority="2503" operator="containsText" text="In Danger of Falling Behind Target">
      <formula>NOT(ISERROR(SEARCH("In Danger of Falling Behind Target",I13)))</formula>
    </cfRule>
    <cfRule type="containsText" dxfId="1570" priority="2504" operator="containsText" text="Not yet due">
      <formula>NOT(ISERROR(SEARCH("Not yet due",I13)))</formula>
    </cfRule>
    <cfRule type="containsText" dxfId="1569" priority="2505" operator="containsText" text="Completed Behind Schedule">
      <formula>NOT(ISERROR(SEARCH("Completed Behind Schedule",I13)))</formula>
    </cfRule>
    <cfRule type="containsText" dxfId="1568" priority="2506" operator="containsText" text="Off Target">
      <formula>NOT(ISERROR(SEARCH("Off Target",I13)))</formula>
    </cfRule>
    <cfRule type="containsText" dxfId="1567" priority="2507" operator="containsText" text="In Danger of Falling Behind Target">
      <formula>NOT(ISERROR(SEARCH("In Danger of Falling Behind Target",I13)))</formula>
    </cfRule>
    <cfRule type="containsText" dxfId="1566" priority="2508" operator="containsText" text="On Track to be Achieved">
      <formula>NOT(ISERROR(SEARCH("On Track to be Achieved",I13)))</formula>
    </cfRule>
    <cfRule type="containsText" dxfId="1565" priority="2509" operator="containsText" text="Fully Achieved">
      <formula>NOT(ISERROR(SEARCH("Fully Achieved",I13)))</formula>
    </cfRule>
    <cfRule type="containsText" dxfId="1564" priority="2510" operator="containsText" text="Update not Provided">
      <formula>NOT(ISERROR(SEARCH("Update not Provided",I13)))</formula>
    </cfRule>
    <cfRule type="containsText" dxfId="1563" priority="2511" operator="containsText" text="Not yet due">
      <formula>NOT(ISERROR(SEARCH("Not yet due",I13)))</formula>
    </cfRule>
    <cfRule type="containsText" dxfId="1562" priority="2512" operator="containsText" text="Completed Behind Schedule">
      <formula>NOT(ISERROR(SEARCH("Completed Behind Schedule",I13)))</formula>
    </cfRule>
    <cfRule type="containsText" dxfId="1561" priority="2513" operator="containsText" text="Off Target">
      <formula>NOT(ISERROR(SEARCH("Off Target",I13)))</formula>
    </cfRule>
    <cfRule type="containsText" dxfId="1560" priority="2514" operator="containsText" text="In Danger of Falling Behind Target">
      <formula>NOT(ISERROR(SEARCH("In Danger of Falling Behind Target",I13)))</formula>
    </cfRule>
    <cfRule type="containsText" dxfId="1559" priority="2515" operator="containsText" text="On Track to be Achieved">
      <formula>NOT(ISERROR(SEARCH("On Track to be Achieved",I13)))</formula>
    </cfRule>
    <cfRule type="containsText" dxfId="1558" priority="2516" operator="containsText" text="Fully Achieved">
      <formula>NOT(ISERROR(SEARCH("Fully Achieved",I13)))</formula>
    </cfRule>
    <cfRule type="containsText" dxfId="1557" priority="2517" operator="containsText" text="Fully Achieved">
      <formula>NOT(ISERROR(SEARCH("Fully Achieved",I13)))</formula>
    </cfRule>
    <cfRule type="containsText" dxfId="1556" priority="2518" operator="containsText" text="Fully Achieved">
      <formula>NOT(ISERROR(SEARCH("Fully Achieved",I13)))</formula>
    </cfRule>
    <cfRule type="containsText" dxfId="1555" priority="2519" operator="containsText" text="Deferred">
      <formula>NOT(ISERROR(SEARCH("Deferred",I13)))</formula>
    </cfRule>
    <cfRule type="containsText" dxfId="1554" priority="2520" operator="containsText" text="Deleted">
      <formula>NOT(ISERROR(SEARCH("Deleted",I13)))</formula>
    </cfRule>
    <cfRule type="containsText" dxfId="1553" priority="2521" operator="containsText" text="In Danger of Falling Behind Target">
      <formula>NOT(ISERROR(SEARCH("In Danger of Falling Behind Target",I13)))</formula>
    </cfRule>
    <cfRule type="containsText" dxfId="1552" priority="2522" operator="containsText" text="Not yet due">
      <formula>NOT(ISERROR(SEARCH("Not yet due",I13)))</formula>
    </cfRule>
    <cfRule type="containsText" dxfId="1551" priority="2523" operator="containsText" text="Update not Provided">
      <formula>NOT(ISERROR(SEARCH("Update not Provided",I13)))</formula>
    </cfRule>
  </conditionalFormatting>
  <conditionalFormatting sqref="I13">
    <cfRule type="containsText" dxfId="1550" priority="2452" operator="containsText" text="On track to be achieved">
      <formula>NOT(ISERROR(SEARCH("On track to be achieved",I13)))</formula>
    </cfRule>
    <cfRule type="containsText" dxfId="1549" priority="2453" operator="containsText" text="Deferred">
      <formula>NOT(ISERROR(SEARCH("Deferred",I13)))</formula>
    </cfRule>
    <cfRule type="containsText" dxfId="1548" priority="2454" operator="containsText" text="Deleted">
      <formula>NOT(ISERROR(SEARCH("Deleted",I13)))</formula>
    </cfRule>
    <cfRule type="containsText" dxfId="1547" priority="2455" operator="containsText" text="In Danger of Falling Behind Target">
      <formula>NOT(ISERROR(SEARCH("In Danger of Falling Behind Target",I13)))</formula>
    </cfRule>
    <cfRule type="containsText" dxfId="1546" priority="2456" operator="containsText" text="Not yet due">
      <formula>NOT(ISERROR(SEARCH("Not yet due",I13)))</formula>
    </cfRule>
    <cfRule type="containsText" dxfId="1545" priority="2457" operator="containsText" text="Update not Provided">
      <formula>NOT(ISERROR(SEARCH("Update not Provided",I13)))</formula>
    </cfRule>
    <cfRule type="containsText" dxfId="1544" priority="2458" operator="containsText" text="Not yet due">
      <formula>NOT(ISERROR(SEARCH("Not yet due",I13)))</formula>
    </cfRule>
    <cfRule type="containsText" dxfId="1543" priority="2459" operator="containsText" text="Completed Behind Schedule">
      <formula>NOT(ISERROR(SEARCH("Completed Behind Schedule",I13)))</formula>
    </cfRule>
    <cfRule type="containsText" dxfId="1542" priority="2460" operator="containsText" text="Off Target">
      <formula>NOT(ISERROR(SEARCH("Off Target",I13)))</formula>
    </cfRule>
    <cfRule type="containsText" dxfId="1541" priority="2461" operator="containsText" text="On Track to be Achieved">
      <formula>NOT(ISERROR(SEARCH("On Track to be Achieved",I13)))</formula>
    </cfRule>
    <cfRule type="containsText" dxfId="1540" priority="2462" operator="containsText" text="Fully Achieved">
      <formula>NOT(ISERROR(SEARCH("Fully Achieved",I13)))</formula>
    </cfRule>
    <cfRule type="containsText" dxfId="1539" priority="2463" operator="containsText" text="Not yet due">
      <formula>NOT(ISERROR(SEARCH("Not yet due",I13)))</formula>
    </cfRule>
    <cfRule type="containsText" dxfId="1538" priority="2464" operator="containsText" text="Not Yet Due">
      <formula>NOT(ISERROR(SEARCH("Not Yet Due",I13)))</formula>
    </cfRule>
    <cfRule type="containsText" dxfId="1537" priority="2465" operator="containsText" text="Deferred">
      <formula>NOT(ISERROR(SEARCH("Deferred",I13)))</formula>
    </cfRule>
    <cfRule type="containsText" dxfId="1536" priority="2466" operator="containsText" text="Deleted">
      <formula>NOT(ISERROR(SEARCH("Deleted",I13)))</formula>
    </cfRule>
    <cfRule type="containsText" dxfId="1535" priority="2467" operator="containsText" text="In Danger of Falling Behind Target">
      <formula>NOT(ISERROR(SEARCH("In Danger of Falling Behind Target",I13)))</formula>
    </cfRule>
    <cfRule type="containsText" dxfId="1534" priority="2468" operator="containsText" text="Not yet due">
      <formula>NOT(ISERROR(SEARCH("Not yet due",I13)))</formula>
    </cfRule>
    <cfRule type="containsText" dxfId="1533" priority="2469" operator="containsText" text="Completed Behind Schedule">
      <formula>NOT(ISERROR(SEARCH("Completed Behind Schedule",I13)))</formula>
    </cfRule>
    <cfRule type="containsText" dxfId="1532" priority="2470" operator="containsText" text="Off Target">
      <formula>NOT(ISERROR(SEARCH("Off Target",I13)))</formula>
    </cfRule>
    <cfRule type="containsText" dxfId="1531" priority="2471" operator="containsText" text="In Danger of Falling Behind Target">
      <formula>NOT(ISERROR(SEARCH("In Danger of Falling Behind Target",I13)))</formula>
    </cfRule>
    <cfRule type="containsText" dxfId="1530" priority="2472" operator="containsText" text="On Track to be Achieved">
      <formula>NOT(ISERROR(SEARCH("On Track to be Achieved",I13)))</formula>
    </cfRule>
    <cfRule type="containsText" dxfId="1529" priority="2473" operator="containsText" text="Fully Achieved">
      <formula>NOT(ISERROR(SEARCH("Fully Achieved",I13)))</formula>
    </cfRule>
    <cfRule type="containsText" dxfId="1528" priority="2474" operator="containsText" text="Update not Provided">
      <formula>NOT(ISERROR(SEARCH("Update not Provided",I13)))</formula>
    </cfRule>
    <cfRule type="containsText" dxfId="1527" priority="2475" operator="containsText" text="Not yet due">
      <formula>NOT(ISERROR(SEARCH("Not yet due",I13)))</formula>
    </cfRule>
    <cfRule type="containsText" dxfId="1526" priority="2476" operator="containsText" text="Completed Behind Schedule">
      <formula>NOT(ISERROR(SEARCH("Completed Behind Schedule",I13)))</formula>
    </cfRule>
    <cfRule type="containsText" dxfId="1525" priority="2477" operator="containsText" text="Off Target">
      <formula>NOT(ISERROR(SEARCH("Off Target",I13)))</formula>
    </cfRule>
    <cfRule type="containsText" dxfId="1524" priority="2478" operator="containsText" text="In Danger of Falling Behind Target">
      <formula>NOT(ISERROR(SEARCH("In Danger of Falling Behind Target",I13)))</formula>
    </cfRule>
    <cfRule type="containsText" dxfId="1523" priority="2479" operator="containsText" text="On Track to be Achieved">
      <formula>NOT(ISERROR(SEARCH("On Track to be Achieved",I13)))</formula>
    </cfRule>
    <cfRule type="containsText" dxfId="1522" priority="2480" operator="containsText" text="Fully Achieved">
      <formula>NOT(ISERROR(SEARCH("Fully Achieved",I13)))</formula>
    </cfRule>
    <cfRule type="containsText" dxfId="1521" priority="2481" operator="containsText" text="Fully Achieved">
      <formula>NOT(ISERROR(SEARCH("Fully Achieved",I13)))</formula>
    </cfRule>
    <cfRule type="containsText" dxfId="1520" priority="2482" operator="containsText" text="Fully Achieved">
      <formula>NOT(ISERROR(SEARCH("Fully Achieved",I13)))</formula>
    </cfRule>
    <cfRule type="containsText" dxfId="1519" priority="2483" operator="containsText" text="Deferred">
      <formula>NOT(ISERROR(SEARCH("Deferred",I13)))</formula>
    </cfRule>
    <cfRule type="containsText" dxfId="1518" priority="2484" operator="containsText" text="Deleted">
      <formula>NOT(ISERROR(SEARCH("Deleted",I13)))</formula>
    </cfRule>
    <cfRule type="containsText" dxfId="1517" priority="2485" operator="containsText" text="In Danger of Falling Behind Target">
      <formula>NOT(ISERROR(SEARCH("In Danger of Falling Behind Target",I13)))</formula>
    </cfRule>
    <cfRule type="containsText" dxfId="1516" priority="2486" operator="containsText" text="Not yet due">
      <formula>NOT(ISERROR(SEARCH("Not yet due",I13)))</formula>
    </cfRule>
    <cfRule type="containsText" dxfId="1515" priority="2487" operator="containsText" text="Update not Provided">
      <formula>NOT(ISERROR(SEARCH("Update not Provided",I13)))</formula>
    </cfRule>
  </conditionalFormatting>
  <conditionalFormatting sqref="I13">
    <cfRule type="containsText" dxfId="1514" priority="2416" operator="containsText" text="On track to be achieved">
      <formula>NOT(ISERROR(SEARCH("On track to be achieved",I13)))</formula>
    </cfRule>
    <cfRule type="containsText" dxfId="1513" priority="2417" operator="containsText" text="Deferred">
      <formula>NOT(ISERROR(SEARCH("Deferred",I13)))</formula>
    </cfRule>
    <cfRule type="containsText" dxfId="1512" priority="2418" operator="containsText" text="Deleted">
      <formula>NOT(ISERROR(SEARCH("Deleted",I13)))</formula>
    </cfRule>
    <cfRule type="containsText" dxfId="1511" priority="2419" operator="containsText" text="In Danger of Falling Behind Target">
      <formula>NOT(ISERROR(SEARCH("In Danger of Falling Behind Target",I13)))</formula>
    </cfRule>
    <cfRule type="containsText" dxfId="1510" priority="2420" operator="containsText" text="Not yet due">
      <formula>NOT(ISERROR(SEARCH("Not yet due",I13)))</formula>
    </cfRule>
    <cfRule type="containsText" dxfId="1509" priority="2421" operator="containsText" text="Update not Provided">
      <formula>NOT(ISERROR(SEARCH("Update not Provided",I13)))</formula>
    </cfRule>
    <cfRule type="containsText" dxfId="1508" priority="2422" operator="containsText" text="Not yet due">
      <formula>NOT(ISERROR(SEARCH("Not yet due",I13)))</formula>
    </cfRule>
    <cfRule type="containsText" dxfId="1507" priority="2423" operator="containsText" text="Completed Behind Schedule">
      <formula>NOT(ISERROR(SEARCH("Completed Behind Schedule",I13)))</formula>
    </cfRule>
    <cfRule type="containsText" dxfId="1506" priority="2424" operator="containsText" text="Off Target">
      <formula>NOT(ISERROR(SEARCH("Off Target",I13)))</formula>
    </cfRule>
    <cfRule type="containsText" dxfId="1505" priority="2425" operator="containsText" text="On Track to be Achieved">
      <formula>NOT(ISERROR(SEARCH("On Track to be Achieved",I13)))</formula>
    </cfRule>
    <cfRule type="containsText" dxfId="1504" priority="2426" operator="containsText" text="Fully Achieved">
      <formula>NOT(ISERROR(SEARCH("Fully Achieved",I13)))</formula>
    </cfRule>
    <cfRule type="containsText" dxfId="1503" priority="2427" operator="containsText" text="Not yet due">
      <formula>NOT(ISERROR(SEARCH("Not yet due",I13)))</formula>
    </cfRule>
    <cfRule type="containsText" dxfId="1502" priority="2428" operator="containsText" text="Not Yet Due">
      <formula>NOT(ISERROR(SEARCH("Not Yet Due",I13)))</formula>
    </cfRule>
    <cfRule type="containsText" dxfId="1501" priority="2429" operator="containsText" text="Deferred">
      <formula>NOT(ISERROR(SEARCH("Deferred",I13)))</formula>
    </cfRule>
    <cfRule type="containsText" dxfId="1500" priority="2430" operator="containsText" text="Deleted">
      <formula>NOT(ISERROR(SEARCH("Deleted",I13)))</formula>
    </cfRule>
    <cfRule type="containsText" dxfId="1499" priority="2431" operator="containsText" text="In Danger of Falling Behind Target">
      <formula>NOT(ISERROR(SEARCH("In Danger of Falling Behind Target",I13)))</formula>
    </cfRule>
    <cfRule type="containsText" dxfId="1498" priority="2432" operator="containsText" text="Not yet due">
      <formula>NOT(ISERROR(SEARCH("Not yet due",I13)))</formula>
    </cfRule>
    <cfRule type="containsText" dxfId="1497" priority="2433" operator="containsText" text="Completed Behind Schedule">
      <formula>NOT(ISERROR(SEARCH("Completed Behind Schedule",I13)))</formula>
    </cfRule>
    <cfRule type="containsText" dxfId="1496" priority="2434" operator="containsText" text="Off Target">
      <formula>NOT(ISERROR(SEARCH("Off Target",I13)))</formula>
    </cfRule>
    <cfRule type="containsText" dxfId="1495" priority="2435" operator="containsText" text="In Danger of Falling Behind Target">
      <formula>NOT(ISERROR(SEARCH("In Danger of Falling Behind Target",I13)))</formula>
    </cfRule>
    <cfRule type="containsText" dxfId="1494" priority="2436" operator="containsText" text="On Track to be Achieved">
      <formula>NOT(ISERROR(SEARCH("On Track to be Achieved",I13)))</formula>
    </cfRule>
    <cfRule type="containsText" dxfId="1493" priority="2437" operator="containsText" text="Fully Achieved">
      <formula>NOT(ISERROR(SEARCH("Fully Achieved",I13)))</formula>
    </cfRule>
    <cfRule type="containsText" dxfId="1492" priority="2438" operator="containsText" text="Update not Provided">
      <formula>NOT(ISERROR(SEARCH("Update not Provided",I13)))</formula>
    </cfRule>
    <cfRule type="containsText" dxfId="1491" priority="2439" operator="containsText" text="Not yet due">
      <formula>NOT(ISERROR(SEARCH("Not yet due",I13)))</formula>
    </cfRule>
    <cfRule type="containsText" dxfId="1490" priority="2440" operator="containsText" text="Completed Behind Schedule">
      <formula>NOT(ISERROR(SEARCH("Completed Behind Schedule",I13)))</formula>
    </cfRule>
    <cfRule type="containsText" dxfId="1489" priority="2441" operator="containsText" text="Off Target">
      <formula>NOT(ISERROR(SEARCH("Off Target",I13)))</formula>
    </cfRule>
    <cfRule type="containsText" dxfId="1488" priority="2442" operator="containsText" text="In Danger of Falling Behind Target">
      <formula>NOT(ISERROR(SEARCH("In Danger of Falling Behind Target",I13)))</formula>
    </cfRule>
    <cfRule type="containsText" dxfId="1487" priority="2443" operator="containsText" text="On Track to be Achieved">
      <formula>NOT(ISERROR(SEARCH("On Track to be Achieved",I13)))</formula>
    </cfRule>
    <cfRule type="containsText" dxfId="1486" priority="2444" operator="containsText" text="Fully Achieved">
      <formula>NOT(ISERROR(SEARCH("Fully Achieved",I13)))</formula>
    </cfRule>
    <cfRule type="containsText" dxfId="1485" priority="2445" operator="containsText" text="Fully Achieved">
      <formula>NOT(ISERROR(SEARCH("Fully Achieved",I13)))</formula>
    </cfRule>
    <cfRule type="containsText" dxfId="1484" priority="2446" operator="containsText" text="Fully Achieved">
      <formula>NOT(ISERROR(SEARCH("Fully Achieved",I13)))</formula>
    </cfRule>
    <cfRule type="containsText" dxfId="1483" priority="2447" operator="containsText" text="Deferred">
      <formula>NOT(ISERROR(SEARCH("Deferred",I13)))</formula>
    </cfRule>
    <cfRule type="containsText" dxfId="1482" priority="2448" operator="containsText" text="Deleted">
      <formula>NOT(ISERROR(SEARCH("Deleted",I13)))</formula>
    </cfRule>
    <cfRule type="containsText" dxfId="1481" priority="2449" operator="containsText" text="In Danger of Falling Behind Target">
      <formula>NOT(ISERROR(SEARCH("In Danger of Falling Behind Target",I13)))</formula>
    </cfRule>
    <cfRule type="containsText" dxfId="1480" priority="2450" operator="containsText" text="Not yet due">
      <formula>NOT(ISERROR(SEARCH("Not yet due",I13)))</formula>
    </cfRule>
    <cfRule type="containsText" dxfId="1479" priority="2451" operator="containsText" text="Update not Provided">
      <formula>NOT(ISERROR(SEARCH("Update not Provided",I13)))</formula>
    </cfRule>
  </conditionalFormatting>
  <conditionalFormatting sqref="I14">
    <cfRule type="containsText" dxfId="1478" priority="2380" operator="containsText" text="On track to be achieved">
      <formula>NOT(ISERROR(SEARCH("On track to be achieved",I14)))</formula>
    </cfRule>
    <cfRule type="containsText" dxfId="1477" priority="2381" operator="containsText" text="Deferred">
      <formula>NOT(ISERROR(SEARCH("Deferred",I14)))</formula>
    </cfRule>
    <cfRule type="containsText" dxfId="1476" priority="2382" operator="containsText" text="Deleted">
      <formula>NOT(ISERROR(SEARCH("Deleted",I14)))</formula>
    </cfRule>
    <cfRule type="containsText" dxfId="1475" priority="2383" operator="containsText" text="In Danger of Falling Behind Target">
      <formula>NOT(ISERROR(SEARCH("In Danger of Falling Behind Target",I14)))</formula>
    </cfRule>
    <cfRule type="containsText" dxfId="1474" priority="2384" operator="containsText" text="Not yet due">
      <formula>NOT(ISERROR(SEARCH("Not yet due",I14)))</formula>
    </cfRule>
    <cfRule type="containsText" dxfId="1473" priority="2385" operator="containsText" text="Update not Provided">
      <formula>NOT(ISERROR(SEARCH("Update not Provided",I14)))</formula>
    </cfRule>
    <cfRule type="containsText" dxfId="1472" priority="2386" operator="containsText" text="Not yet due">
      <formula>NOT(ISERROR(SEARCH("Not yet due",I14)))</formula>
    </cfRule>
    <cfRule type="containsText" dxfId="1471" priority="2387" operator="containsText" text="Completed Behind Schedule">
      <formula>NOT(ISERROR(SEARCH("Completed Behind Schedule",I14)))</formula>
    </cfRule>
    <cfRule type="containsText" dxfId="1470" priority="2388" operator="containsText" text="Off Target">
      <formula>NOT(ISERROR(SEARCH("Off Target",I14)))</formula>
    </cfRule>
    <cfRule type="containsText" dxfId="1469" priority="2389" operator="containsText" text="On Track to be Achieved">
      <formula>NOT(ISERROR(SEARCH("On Track to be Achieved",I14)))</formula>
    </cfRule>
    <cfRule type="containsText" dxfId="1468" priority="2390" operator="containsText" text="Fully Achieved">
      <formula>NOT(ISERROR(SEARCH("Fully Achieved",I14)))</formula>
    </cfRule>
    <cfRule type="containsText" dxfId="1467" priority="2391" operator="containsText" text="Not yet due">
      <formula>NOT(ISERROR(SEARCH("Not yet due",I14)))</formula>
    </cfRule>
    <cfRule type="containsText" dxfId="1466" priority="2392" operator="containsText" text="Not Yet Due">
      <formula>NOT(ISERROR(SEARCH("Not Yet Due",I14)))</formula>
    </cfRule>
    <cfRule type="containsText" dxfId="1465" priority="2393" operator="containsText" text="Deferred">
      <formula>NOT(ISERROR(SEARCH("Deferred",I14)))</formula>
    </cfRule>
    <cfRule type="containsText" dxfId="1464" priority="2394" operator="containsText" text="Deleted">
      <formula>NOT(ISERROR(SEARCH("Deleted",I14)))</formula>
    </cfRule>
    <cfRule type="containsText" dxfId="1463" priority="2395" operator="containsText" text="In Danger of Falling Behind Target">
      <formula>NOT(ISERROR(SEARCH("In Danger of Falling Behind Target",I14)))</formula>
    </cfRule>
    <cfRule type="containsText" dxfId="1462" priority="2396" operator="containsText" text="Not yet due">
      <formula>NOT(ISERROR(SEARCH("Not yet due",I14)))</formula>
    </cfRule>
    <cfRule type="containsText" dxfId="1461" priority="2397" operator="containsText" text="Completed Behind Schedule">
      <formula>NOT(ISERROR(SEARCH("Completed Behind Schedule",I14)))</formula>
    </cfRule>
    <cfRule type="containsText" dxfId="1460" priority="2398" operator="containsText" text="Off Target">
      <formula>NOT(ISERROR(SEARCH("Off Target",I14)))</formula>
    </cfRule>
    <cfRule type="containsText" dxfId="1459" priority="2399" operator="containsText" text="In Danger of Falling Behind Target">
      <formula>NOT(ISERROR(SEARCH("In Danger of Falling Behind Target",I14)))</formula>
    </cfRule>
    <cfRule type="containsText" dxfId="1458" priority="2400" operator="containsText" text="On Track to be Achieved">
      <formula>NOT(ISERROR(SEARCH("On Track to be Achieved",I14)))</formula>
    </cfRule>
    <cfRule type="containsText" dxfId="1457" priority="2401" operator="containsText" text="Fully Achieved">
      <formula>NOT(ISERROR(SEARCH("Fully Achieved",I14)))</formula>
    </cfRule>
    <cfRule type="containsText" dxfId="1456" priority="2402" operator="containsText" text="Update not Provided">
      <formula>NOT(ISERROR(SEARCH("Update not Provided",I14)))</formula>
    </cfRule>
    <cfRule type="containsText" dxfId="1455" priority="2403" operator="containsText" text="Not yet due">
      <formula>NOT(ISERROR(SEARCH("Not yet due",I14)))</formula>
    </cfRule>
    <cfRule type="containsText" dxfId="1454" priority="2404" operator="containsText" text="Completed Behind Schedule">
      <formula>NOT(ISERROR(SEARCH("Completed Behind Schedule",I14)))</formula>
    </cfRule>
    <cfRule type="containsText" dxfId="1453" priority="2405" operator="containsText" text="Off Target">
      <formula>NOT(ISERROR(SEARCH("Off Target",I14)))</formula>
    </cfRule>
    <cfRule type="containsText" dxfId="1452" priority="2406" operator="containsText" text="In Danger of Falling Behind Target">
      <formula>NOT(ISERROR(SEARCH("In Danger of Falling Behind Target",I14)))</formula>
    </cfRule>
    <cfRule type="containsText" dxfId="1451" priority="2407" operator="containsText" text="On Track to be Achieved">
      <formula>NOT(ISERROR(SEARCH("On Track to be Achieved",I14)))</formula>
    </cfRule>
    <cfRule type="containsText" dxfId="1450" priority="2408" operator="containsText" text="Fully Achieved">
      <formula>NOT(ISERROR(SEARCH("Fully Achieved",I14)))</formula>
    </cfRule>
    <cfRule type="containsText" dxfId="1449" priority="2409" operator="containsText" text="Fully Achieved">
      <formula>NOT(ISERROR(SEARCH("Fully Achieved",I14)))</formula>
    </cfRule>
    <cfRule type="containsText" dxfId="1448" priority="2410" operator="containsText" text="Fully Achieved">
      <formula>NOT(ISERROR(SEARCH("Fully Achieved",I14)))</formula>
    </cfRule>
    <cfRule type="containsText" dxfId="1447" priority="2411" operator="containsText" text="Deferred">
      <formula>NOT(ISERROR(SEARCH("Deferred",I14)))</formula>
    </cfRule>
    <cfRule type="containsText" dxfId="1446" priority="2412" operator="containsText" text="Deleted">
      <formula>NOT(ISERROR(SEARCH("Deleted",I14)))</formula>
    </cfRule>
    <cfRule type="containsText" dxfId="1445" priority="2413" operator="containsText" text="In Danger of Falling Behind Target">
      <formula>NOT(ISERROR(SEARCH("In Danger of Falling Behind Target",I14)))</formula>
    </cfRule>
    <cfRule type="containsText" dxfId="1444" priority="2414" operator="containsText" text="Not yet due">
      <formula>NOT(ISERROR(SEARCH("Not yet due",I14)))</formula>
    </cfRule>
    <cfRule type="containsText" dxfId="1443" priority="2415" operator="containsText" text="Update not Provided">
      <formula>NOT(ISERROR(SEARCH("Update not Provided",I14)))</formula>
    </cfRule>
  </conditionalFormatting>
  <conditionalFormatting sqref="I14">
    <cfRule type="containsText" dxfId="1442" priority="2344" operator="containsText" text="On track to be achieved">
      <formula>NOT(ISERROR(SEARCH("On track to be achieved",I14)))</formula>
    </cfRule>
    <cfRule type="containsText" dxfId="1441" priority="2345" operator="containsText" text="Deferred">
      <formula>NOT(ISERROR(SEARCH("Deferred",I14)))</formula>
    </cfRule>
    <cfRule type="containsText" dxfId="1440" priority="2346" operator="containsText" text="Deleted">
      <formula>NOT(ISERROR(SEARCH("Deleted",I14)))</formula>
    </cfRule>
    <cfRule type="containsText" dxfId="1439" priority="2347" operator="containsText" text="In Danger of Falling Behind Target">
      <formula>NOT(ISERROR(SEARCH("In Danger of Falling Behind Target",I14)))</formula>
    </cfRule>
    <cfRule type="containsText" dxfId="1438" priority="2348" operator="containsText" text="Not yet due">
      <formula>NOT(ISERROR(SEARCH("Not yet due",I14)))</formula>
    </cfRule>
    <cfRule type="containsText" dxfId="1437" priority="2349" operator="containsText" text="Update not Provided">
      <formula>NOT(ISERROR(SEARCH("Update not Provided",I14)))</formula>
    </cfRule>
    <cfRule type="containsText" dxfId="1436" priority="2350" operator="containsText" text="Not yet due">
      <formula>NOT(ISERROR(SEARCH("Not yet due",I14)))</formula>
    </cfRule>
    <cfRule type="containsText" dxfId="1435" priority="2351" operator="containsText" text="Completed Behind Schedule">
      <formula>NOT(ISERROR(SEARCH("Completed Behind Schedule",I14)))</formula>
    </cfRule>
    <cfRule type="containsText" dxfId="1434" priority="2352" operator="containsText" text="Off Target">
      <formula>NOT(ISERROR(SEARCH("Off Target",I14)))</formula>
    </cfRule>
    <cfRule type="containsText" dxfId="1433" priority="2353" operator="containsText" text="On Track to be Achieved">
      <formula>NOT(ISERROR(SEARCH("On Track to be Achieved",I14)))</formula>
    </cfRule>
    <cfRule type="containsText" dxfId="1432" priority="2354" operator="containsText" text="Fully Achieved">
      <formula>NOT(ISERROR(SEARCH("Fully Achieved",I14)))</formula>
    </cfRule>
    <cfRule type="containsText" dxfId="1431" priority="2355" operator="containsText" text="Not yet due">
      <formula>NOT(ISERROR(SEARCH("Not yet due",I14)))</formula>
    </cfRule>
    <cfRule type="containsText" dxfId="1430" priority="2356" operator="containsText" text="Not Yet Due">
      <formula>NOT(ISERROR(SEARCH("Not Yet Due",I14)))</formula>
    </cfRule>
    <cfRule type="containsText" dxfId="1429" priority="2357" operator="containsText" text="Deferred">
      <formula>NOT(ISERROR(SEARCH("Deferred",I14)))</formula>
    </cfRule>
    <cfRule type="containsText" dxfId="1428" priority="2358" operator="containsText" text="Deleted">
      <formula>NOT(ISERROR(SEARCH("Deleted",I14)))</formula>
    </cfRule>
    <cfRule type="containsText" dxfId="1427" priority="2359" operator="containsText" text="In Danger of Falling Behind Target">
      <formula>NOT(ISERROR(SEARCH("In Danger of Falling Behind Target",I14)))</formula>
    </cfRule>
    <cfRule type="containsText" dxfId="1426" priority="2360" operator="containsText" text="Not yet due">
      <formula>NOT(ISERROR(SEARCH("Not yet due",I14)))</formula>
    </cfRule>
    <cfRule type="containsText" dxfId="1425" priority="2361" operator="containsText" text="Completed Behind Schedule">
      <formula>NOT(ISERROR(SEARCH("Completed Behind Schedule",I14)))</formula>
    </cfRule>
    <cfRule type="containsText" dxfId="1424" priority="2362" operator="containsText" text="Off Target">
      <formula>NOT(ISERROR(SEARCH("Off Target",I14)))</formula>
    </cfRule>
    <cfRule type="containsText" dxfId="1423" priority="2363" operator="containsText" text="In Danger of Falling Behind Target">
      <formula>NOT(ISERROR(SEARCH("In Danger of Falling Behind Target",I14)))</formula>
    </cfRule>
    <cfRule type="containsText" dxfId="1422" priority="2364" operator="containsText" text="On Track to be Achieved">
      <formula>NOT(ISERROR(SEARCH("On Track to be Achieved",I14)))</formula>
    </cfRule>
    <cfRule type="containsText" dxfId="1421" priority="2365" operator="containsText" text="Fully Achieved">
      <formula>NOT(ISERROR(SEARCH("Fully Achieved",I14)))</formula>
    </cfRule>
    <cfRule type="containsText" dxfId="1420" priority="2366" operator="containsText" text="Update not Provided">
      <formula>NOT(ISERROR(SEARCH("Update not Provided",I14)))</formula>
    </cfRule>
    <cfRule type="containsText" dxfId="1419" priority="2367" operator="containsText" text="Not yet due">
      <formula>NOT(ISERROR(SEARCH("Not yet due",I14)))</formula>
    </cfRule>
    <cfRule type="containsText" dxfId="1418" priority="2368" operator="containsText" text="Completed Behind Schedule">
      <formula>NOT(ISERROR(SEARCH("Completed Behind Schedule",I14)))</formula>
    </cfRule>
    <cfRule type="containsText" dxfId="1417" priority="2369" operator="containsText" text="Off Target">
      <formula>NOT(ISERROR(SEARCH("Off Target",I14)))</formula>
    </cfRule>
    <cfRule type="containsText" dxfId="1416" priority="2370" operator="containsText" text="In Danger of Falling Behind Target">
      <formula>NOT(ISERROR(SEARCH("In Danger of Falling Behind Target",I14)))</formula>
    </cfRule>
    <cfRule type="containsText" dxfId="1415" priority="2371" operator="containsText" text="On Track to be Achieved">
      <formula>NOT(ISERROR(SEARCH("On Track to be Achieved",I14)))</formula>
    </cfRule>
    <cfRule type="containsText" dxfId="1414" priority="2372" operator="containsText" text="Fully Achieved">
      <formula>NOT(ISERROR(SEARCH("Fully Achieved",I14)))</formula>
    </cfRule>
    <cfRule type="containsText" dxfId="1413" priority="2373" operator="containsText" text="Fully Achieved">
      <formula>NOT(ISERROR(SEARCH("Fully Achieved",I14)))</formula>
    </cfRule>
    <cfRule type="containsText" dxfId="1412" priority="2374" operator="containsText" text="Fully Achieved">
      <formula>NOT(ISERROR(SEARCH("Fully Achieved",I14)))</formula>
    </cfRule>
    <cfRule type="containsText" dxfId="1411" priority="2375" operator="containsText" text="Deferred">
      <formula>NOT(ISERROR(SEARCH("Deferred",I14)))</formula>
    </cfRule>
    <cfRule type="containsText" dxfId="1410" priority="2376" operator="containsText" text="Deleted">
      <formula>NOT(ISERROR(SEARCH("Deleted",I14)))</formula>
    </cfRule>
    <cfRule type="containsText" dxfId="1409" priority="2377" operator="containsText" text="In Danger of Falling Behind Target">
      <formula>NOT(ISERROR(SEARCH("In Danger of Falling Behind Target",I14)))</formula>
    </cfRule>
    <cfRule type="containsText" dxfId="1408" priority="2378" operator="containsText" text="Not yet due">
      <formula>NOT(ISERROR(SEARCH("Not yet due",I14)))</formula>
    </cfRule>
    <cfRule type="containsText" dxfId="1407" priority="2379" operator="containsText" text="Update not Provided">
      <formula>NOT(ISERROR(SEARCH("Update not Provided",I14)))</formula>
    </cfRule>
  </conditionalFormatting>
  <conditionalFormatting sqref="I14">
    <cfRule type="containsText" dxfId="1406" priority="2308" operator="containsText" text="On track to be achieved">
      <formula>NOT(ISERROR(SEARCH("On track to be achieved",I14)))</formula>
    </cfRule>
    <cfRule type="containsText" dxfId="1405" priority="2309" operator="containsText" text="Deferred">
      <formula>NOT(ISERROR(SEARCH("Deferred",I14)))</formula>
    </cfRule>
    <cfRule type="containsText" dxfId="1404" priority="2310" operator="containsText" text="Deleted">
      <formula>NOT(ISERROR(SEARCH("Deleted",I14)))</formula>
    </cfRule>
    <cfRule type="containsText" dxfId="1403" priority="2311" operator="containsText" text="In Danger of Falling Behind Target">
      <formula>NOT(ISERROR(SEARCH("In Danger of Falling Behind Target",I14)))</formula>
    </cfRule>
    <cfRule type="containsText" dxfId="1402" priority="2312" operator="containsText" text="Not yet due">
      <formula>NOT(ISERROR(SEARCH("Not yet due",I14)))</formula>
    </cfRule>
    <cfRule type="containsText" dxfId="1401" priority="2313" operator="containsText" text="Update not Provided">
      <formula>NOT(ISERROR(SEARCH("Update not Provided",I14)))</formula>
    </cfRule>
    <cfRule type="containsText" dxfId="1400" priority="2314" operator="containsText" text="Not yet due">
      <formula>NOT(ISERROR(SEARCH("Not yet due",I14)))</formula>
    </cfRule>
    <cfRule type="containsText" dxfId="1399" priority="2315" operator="containsText" text="Completed Behind Schedule">
      <formula>NOT(ISERROR(SEARCH("Completed Behind Schedule",I14)))</formula>
    </cfRule>
    <cfRule type="containsText" dxfId="1398" priority="2316" operator="containsText" text="Off Target">
      <formula>NOT(ISERROR(SEARCH("Off Target",I14)))</formula>
    </cfRule>
    <cfRule type="containsText" dxfId="1397" priority="2317" operator="containsText" text="On Track to be Achieved">
      <formula>NOT(ISERROR(SEARCH("On Track to be Achieved",I14)))</formula>
    </cfRule>
    <cfRule type="containsText" dxfId="1396" priority="2318" operator="containsText" text="Fully Achieved">
      <formula>NOT(ISERROR(SEARCH("Fully Achieved",I14)))</formula>
    </cfRule>
    <cfRule type="containsText" dxfId="1395" priority="2319" operator="containsText" text="Not yet due">
      <formula>NOT(ISERROR(SEARCH("Not yet due",I14)))</formula>
    </cfRule>
    <cfRule type="containsText" dxfId="1394" priority="2320" operator="containsText" text="Not Yet Due">
      <formula>NOT(ISERROR(SEARCH("Not Yet Due",I14)))</formula>
    </cfRule>
    <cfRule type="containsText" dxfId="1393" priority="2321" operator="containsText" text="Deferred">
      <formula>NOT(ISERROR(SEARCH("Deferred",I14)))</formula>
    </cfRule>
    <cfRule type="containsText" dxfId="1392" priority="2322" operator="containsText" text="Deleted">
      <formula>NOT(ISERROR(SEARCH("Deleted",I14)))</formula>
    </cfRule>
    <cfRule type="containsText" dxfId="1391" priority="2323" operator="containsText" text="In Danger of Falling Behind Target">
      <formula>NOT(ISERROR(SEARCH("In Danger of Falling Behind Target",I14)))</formula>
    </cfRule>
    <cfRule type="containsText" dxfId="1390" priority="2324" operator="containsText" text="Not yet due">
      <formula>NOT(ISERROR(SEARCH("Not yet due",I14)))</formula>
    </cfRule>
    <cfRule type="containsText" dxfId="1389" priority="2325" operator="containsText" text="Completed Behind Schedule">
      <formula>NOT(ISERROR(SEARCH("Completed Behind Schedule",I14)))</formula>
    </cfRule>
    <cfRule type="containsText" dxfId="1388" priority="2326" operator="containsText" text="Off Target">
      <formula>NOT(ISERROR(SEARCH("Off Target",I14)))</formula>
    </cfRule>
    <cfRule type="containsText" dxfId="1387" priority="2327" operator="containsText" text="In Danger of Falling Behind Target">
      <formula>NOT(ISERROR(SEARCH("In Danger of Falling Behind Target",I14)))</formula>
    </cfRule>
    <cfRule type="containsText" dxfId="1386" priority="2328" operator="containsText" text="On Track to be Achieved">
      <formula>NOT(ISERROR(SEARCH("On Track to be Achieved",I14)))</formula>
    </cfRule>
    <cfRule type="containsText" dxfId="1385" priority="2329" operator="containsText" text="Fully Achieved">
      <formula>NOT(ISERROR(SEARCH("Fully Achieved",I14)))</formula>
    </cfRule>
    <cfRule type="containsText" dxfId="1384" priority="2330" operator="containsText" text="Update not Provided">
      <formula>NOT(ISERROR(SEARCH("Update not Provided",I14)))</formula>
    </cfRule>
    <cfRule type="containsText" dxfId="1383" priority="2331" operator="containsText" text="Not yet due">
      <formula>NOT(ISERROR(SEARCH("Not yet due",I14)))</formula>
    </cfRule>
    <cfRule type="containsText" dxfId="1382" priority="2332" operator="containsText" text="Completed Behind Schedule">
      <formula>NOT(ISERROR(SEARCH("Completed Behind Schedule",I14)))</formula>
    </cfRule>
    <cfRule type="containsText" dxfId="1381" priority="2333" operator="containsText" text="Off Target">
      <formula>NOT(ISERROR(SEARCH("Off Target",I14)))</formula>
    </cfRule>
    <cfRule type="containsText" dxfId="1380" priority="2334" operator="containsText" text="In Danger of Falling Behind Target">
      <formula>NOT(ISERROR(SEARCH("In Danger of Falling Behind Target",I14)))</formula>
    </cfRule>
    <cfRule type="containsText" dxfId="1379" priority="2335" operator="containsText" text="On Track to be Achieved">
      <formula>NOT(ISERROR(SEARCH("On Track to be Achieved",I14)))</formula>
    </cfRule>
    <cfRule type="containsText" dxfId="1378" priority="2336" operator="containsText" text="Fully Achieved">
      <formula>NOT(ISERROR(SEARCH("Fully Achieved",I14)))</formula>
    </cfRule>
    <cfRule type="containsText" dxfId="1377" priority="2337" operator="containsText" text="Fully Achieved">
      <formula>NOT(ISERROR(SEARCH("Fully Achieved",I14)))</formula>
    </cfRule>
    <cfRule type="containsText" dxfId="1376" priority="2338" operator="containsText" text="Fully Achieved">
      <formula>NOT(ISERROR(SEARCH("Fully Achieved",I14)))</formula>
    </cfRule>
    <cfRule type="containsText" dxfId="1375" priority="2339" operator="containsText" text="Deferred">
      <formula>NOT(ISERROR(SEARCH("Deferred",I14)))</formula>
    </cfRule>
    <cfRule type="containsText" dxfId="1374" priority="2340" operator="containsText" text="Deleted">
      <formula>NOT(ISERROR(SEARCH("Deleted",I14)))</formula>
    </cfRule>
    <cfRule type="containsText" dxfId="1373" priority="2341" operator="containsText" text="In Danger of Falling Behind Target">
      <formula>NOT(ISERROR(SEARCH("In Danger of Falling Behind Target",I14)))</formula>
    </cfRule>
    <cfRule type="containsText" dxfId="1372" priority="2342" operator="containsText" text="Not yet due">
      <formula>NOT(ISERROR(SEARCH("Not yet due",I14)))</formula>
    </cfRule>
    <cfRule type="containsText" dxfId="1371" priority="2343" operator="containsText" text="Update not Provided">
      <formula>NOT(ISERROR(SEARCH("Update not Provided",I14)))</formula>
    </cfRule>
  </conditionalFormatting>
  <conditionalFormatting sqref="I14">
    <cfRule type="containsText" dxfId="1370" priority="2272" operator="containsText" text="On track to be achieved">
      <formula>NOT(ISERROR(SEARCH("On track to be achieved",I14)))</formula>
    </cfRule>
    <cfRule type="containsText" dxfId="1369" priority="2273" operator="containsText" text="Deferred">
      <formula>NOT(ISERROR(SEARCH("Deferred",I14)))</formula>
    </cfRule>
    <cfRule type="containsText" dxfId="1368" priority="2274" operator="containsText" text="Deleted">
      <formula>NOT(ISERROR(SEARCH("Deleted",I14)))</formula>
    </cfRule>
    <cfRule type="containsText" dxfId="1367" priority="2275" operator="containsText" text="In Danger of Falling Behind Target">
      <formula>NOT(ISERROR(SEARCH("In Danger of Falling Behind Target",I14)))</formula>
    </cfRule>
    <cfRule type="containsText" dxfId="1366" priority="2276" operator="containsText" text="Not yet due">
      <formula>NOT(ISERROR(SEARCH("Not yet due",I14)))</formula>
    </cfRule>
    <cfRule type="containsText" dxfId="1365" priority="2277" operator="containsText" text="Update not Provided">
      <formula>NOT(ISERROR(SEARCH("Update not Provided",I14)))</formula>
    </cfRule>
    <cfRule type="containsText" dxfId="1364" priority="2278" operator="containsText" text="Not yet due">
      <formula>NOT(ISERROR(SEARCH("Not yet due",I14)))</formula>
    </cfRule>
    <cfRule type="containsText" dxfId="1363" priority="2279" operator="containsText" text="Completed Behind Schedule">
      <formula>NOT(ISERROR(SEARCH("Completed Behind Schedule",I14)))</formula>
    </cfRule>
    <cfRule type="containsText" dxfId="1362" priority="2280" operator="containsText" text="Off Target">
      <formula>NOT(ISERROR(SEARCH("Off Target",I14)))</formula>
    </cfRule>
    <cfRule type="containsText" dxfId="1361" priority="2281" operator="containsText" text="On Track to be Achieved">
      <formula>NOT(ISERROR(SEARCH("On Track to be Achieved",I14)))</formula>
    </cfRule>
    <cfRule type="containsText" dxfId="1360" priority="2282" operator="containsText" text="Fully Achieved">
      <formula>NOT(ISERROR(SEARCH("Fully Achieved",I14)))</formula>
    </cfRule>
    <cfRule type="containsText" dxfId="1359" priority="2283" operator="containsText" text="Not yet due">
      <formula>NOT(ISERROR(SEARCH("Not yet due",I14)))</formula>
    </cfRule>
    <cfRule type="containsText" dxfId="1358" priority="2284" operator="containsText" text="Not Yet Due">
      <formula>NOT(ISERROR(SEARCH("Not Yet Due",I14)))</formula>
    </cfRule>
    <cfRule type="containsText" dxfId="1357" priority="2285" operator="containsText" text="Deferred">
      <formula>NOT(ISERROR(SEARCH("Deferred",I14)))</formula>
    </cfRule>
    <cfRule type="containsText" dxfId="1356" priority="2286" operator="containsText" text="Deleted">
      <formula>NOT(ISERROR(SEARCH("Deleted",I14)))</formula>
    </cfRule>
    <cfRule type="containsText" dxfId="1355" priority="2287" operator="containsText" text="In Danger of Falling Behind Target">
      <formula>NOT(ISERROR(SEARCH("In Danger of Falling Behind Target",I14)))</formula>
    </cfRule>
    <cfRule type="containsText" dxfId="1354" priority="2288" operator="containsText" text="Not yet due">
      <formula>NOT(ISERROR(SEARCH("Not yet due",I14)))</formula>
    </cfRule>
    <cfRule type="containsText" dxfId="1353" priority="2289" operator="containsText" text="Completed Behind Schedule">
      <formula>NOT(ISERROR(SEARCH("Completed Behind Schedule",I14)))</formula>
    </cfRule>
    <cfRule type="containsText" dxfId="1352" priority="2290" operator="containsText" text="Off Target">
      <formula>NOT(ISERROR(SEARCH("Off Target",I14)))</formula>
    </cfRule>
    <cfRule type="containsText" dxfId="1351" priority="2291" operator="containsText" text="In Danger of Falling Behind Target">
      <formula>NOT(ISERROR(SEARCH("In Danger of Falling Behind Target",I14)))</formula>
    </cfRule>
    <cfRule type="containsText" dxfId="1350" priority="2292" operator="containsText" text="On Track to be Achieved">
      <formula>NOT(ISERROR(SEARCH("On Track to be Achieved",I14)))</formula>
    </cfRule>
    <cfRule type="containsText" dxfId="1349" priority="2293" operator="containsText" text="Fully Achieved">
      <formula>NOT(ISERROR(SEARCH("Fully Achieved",I14)))</formula>
    </cfRule>
    <cfRule type="containsText" dxfId="1348" priority="2294" operator="containsText" text="Update not Provided">
      <formula>NOT(ISERROR(SEARCH("Update not Provided",I14)))</formula>
    </cfRule>
    <cfRule type="containsText" dxfId="1347" priority="2295" operator="containsText" text="Not yet due">
      <formula>NOT(ISERROR(SEARCH("Not yet due",I14)))</formula>
    </cfRule>
    <cfRule type="containsText" dxfId="1346" priority="2296" operator="containsText" text="Completed Behind Schedule">
      <formula>NOT(ISERROR(SEARCH("Completed Behind Schedule",I14)))</formula>
    </cfRule>
    <cfRule type="containsText" dxfId="1345" priority="2297" operator="containsText" text="Off Target">
      <formula>NOT(ISERROR(SEARCH("Off Target",I14)))</formula>
    </cfRule>
    <cfRule type="containsText" dxfId="1344" priority="2298" operator="containsText" text="In Danger of Falling Behind Target">
      <formula>NOT(ISERROR(SEARCH("In Danger of Falling Behind Target",I14)))</formula>
    </cfRule>
    <cfRule type="containsText" dxfId="1343" priority="2299" operator="containsText" text="On Track to be Achieved">
      <formula>NOT(ISERROR(SEARCH("On Track to be Achieved",I14)))</formula>
    </cfRule>
    <cfRule type="containsText" dxfId="1342" priority="2300" operator="containsText" text="Fully Achieved">
      <formula>NOT(ISERROR(SEARCH("Fully Achieved",I14)))</formula>
    </cfRule>
    <cfRule type="containsText" dxfId="1341" priority="2301" operator="containsText" text="Fully Achieved">
      <formula>NOT(ISERROR(SEARCH("Fully Achieved",I14)))</formula>
    </cfRule>
    <cfRule type="containsText" dxfId="1340" priority="2302" operator="containsText" text="Fully Achieved">
      <formula>NOT(ISERROR(SEARCH("Fully Achieved",I14)))</formula>
    </cfRule>
    <cfRule type="containsText" dxfId="1339" priority="2303" operator="containsText" text="Deferred">
      <formula>NOT(ISERROR(SEARCH("Deferred",I14)))</formula>
    </cfRule>
    <cfRule type="containsText" dxfId="1338" priority="2304" operator="containsText" text="Deleted">
      <formula>NOT(ISERROR(SEARCH("Deleted",I14)))</formula>
    </cfRule>
    <cfRule type="containsText" dxfId="1337" priority="2305" operator="containsText" text="In Danger of Falling Behind Target">
      <formula>NOT(ISERROR(SEARCH("In Danger of Falling Behind Target",I14)))</formula>
    </cfRule>
    <cfRule type="containsText" dxfId="1336" priority="2306" operator="containsText" text="Not yet due">
      <formula>NOT(ISERROR(SEARCH("Not yet due",I14)))</formula>
    </cfRule>
    <cfRule type="containsText" dxfId="1335" priority="2307" operator="containsText" text="Update not Provided">
      <formula>NOT(ISERROR(SEARCH("Update not Provided",I14)))</formula>
    </cfRule>
  </conditionalFormatting>
  <conditionalFormatting sqref="I15:I17 I19:I21">
    <cfRule type="containsText" dxfId="1334" priority="2236" operator="containsText" text="On track to be achieved">
      <formula>NOT(ISERROR(SEARCH("On track to be achieved",I15)))</formula>
    </cfRule>
    <cfRule type="containsText" dxfId="1333" priority="2237" operator="containsText" text="Deferred">
      <formula>NOT(ISERROR(SEARCH("Deferred",I15)))</formula>
    </cfRule>
    <cfRule type="containsText" dxfId="1332" priority="2238" operator="containsText" text="Deleted">
      <formula>NOT(ISERROR(SEARCH("Deleted",I15)))</formula>
    </cfRule>
    <cfRule type="containsText" dxfId="1331" priority="2239" operator="containsText" text="In Danger of Falling Behind Target">
      <formula>NOT(ISERROR(SEARCH("In Danger of Falling Behind Target",I15)))</formula>
    </cfRule>
    <cfRule type="containsText" dxfId="1330" priority="2240" operator="containsText" text="Not yet due">
      <formula>NOT(ISERROR(SEARCH("Not yet due",I15)))</formula>
    </cfRule>
    <cfRule type="containsText" dxfId="1329" priority="2241" operator="containsText" text="Update not Provided">
      <formula>NOT(ISERROR(SEARCH("Update not Provided",I15)))</formula>
    </cfRule>
    <cfRule type="containsText" dxfId="1328" priority="2242" operator="containsText" text="Not yet due">
      <formula>NOT(ISERROR(SEARCH("Not yet due",I15)))</formula>
    </cfRule>
    <cfRule type="containsText" dxfId="1327" priority="2243" operator="containsText" text="Completed Behind Schedule">
      <formula>NOT(ISERROR(SEARCH("Completed Behind Schedule",I15)))</formula>
    </cfRule>
    <cfRule type="containsText" dxfId="1326" priority="2244" operator="containsText" text="Off Target">
      <formula>NOT(ISERROR(SEARCH("Off Target",I15)))</formula>
    </cfRule>
    <cfRule type="containsText" dxfId="1325" priority="2245" operator="containsText" text="On Track to be Achieved">
      <formula>NOT(ISERROR(SEARCH("On Track to be Achieved",I15)))</formula>
    </cfRule>
    <cfRule type="containsText" dxfId="1324" priority="2246" operator="containsText" text="Fully Achieved">
      <formula>NOT(ISERROR(SEARCH("Fully Achieved",I15)))</formula>
    </cfRule>
    <cfRule type="containsText" dxfId="1323" priority="2247" operator="containsText" text="Not yet due">
      <formula>NOT(ISERROR(SEARCH("Not yet due",I15)))</formula>
    </cfRule>
    <cfRule type="containsText" dxfId="1322" priority="2248" operator="containsText" text="Not Yet Due">
      <formula>NOT(ISERROR(SEARCH("Not Yet Due",I15)))</formula>
    </cfRule>
    <cfRule type="containsText" dxfId="1321" priority="2249" operator="containsText" text="Deferred">
      <formula>NOT(ISERROR(SEARCH("Deferred",I15)))</formula>
    </cfRule>
    <cfRule type="containsText" dxfId="1320" priority="2250" operator="containsText" text="Deleted">
      <formula>NOT(ISERROR(SEARCH("Deleted",I15)))</formula>
    </cfRule>
    <cfRule type="containsText" dxfId="1319" priority="2251" operator="containsText" text="In Danger of Falling Behind Target">
      <formula>NOT(ISERROR(SEARCH("In Danger of Falling Behind Target",I15)))</formula>
    </cfRule>
    <cfRule type="containsText" dxfId="1318" priority="2252" operator="containsText" text="Not yet due">
      <formula>NOT(ISERROR(SEARCH("Not yet due",I15)))</formula>
    </cfRule>
    <cfRule type="containsText" dxfId="1317" priority="2253" operator="containsText" text="Completed Behind Schedule">
      <formula>NOT(ISERROR(SEARCH("Completed Behind Schedule",I15)))</formula>
    </cfRule>
    <cfRule type="containsText" dxfId="1316" priority="2254" operator="containsText" text="Off Target">
      <formula>NOT(ISERROR(SEARCH("Off Target",I15)))</formula>
    </cfRule>
    <cfRule type="containsText" dxfId="1315" priority="2255" operator="containsText" text="In Danger of Falling Behind Target">
      <formula>NOT(ISERROR(SEARCH("In Danger of Falling Behind Target",I15)))</formula>
    </cfRule>
    <cfRule type="containsText" dxfId="1314" priority="2256" operator="containsText" text="On Track to be Achieved">
      <formula>NOT(ISERROR(SEARCH("On Track to be Achieved",I15)))</formula>
    </cfRule>
    <cfRule type="containsText" dxfId="1313" priority="2257" operator="containsText" text="Fully Achieved">
      <formula>NOT(ISERROR(SEARCH("Fully Achieved",I15)))</formula>
    </cfRule>
    <cfRule type="containsText" dxfId="1312" priority="2258" operator="containsText" text="Update not Provided">
      <formula>NOT(ISERROR(SEARCH("Update not Provided",I15)))</formula>
    </cfRule>
    <cfRule type="containsText" dxfId="1311" priority="2259" operator="containsText" text="Not yet due">
      <formula>NOT(ISERROR(SEARCH("Not yet due",I15)))</formula>
    </cfRule>
    <cfRule type="containsText" dxfId="1310" priority="2260" operator="containsText" text="Completed Behind Schedule">
      <formula>NOT(ISERROR(SEARCH("Completed Behind Schedule",I15)))</formula>
    </cfRule>
    <cfRule type="containsText" dxfId="1309" priority="2261" operator="containsText" text="Off Target">
      <formula>NOT(ISERROR(SEARCH("Off Target",I15)))</formula>
    </cfRule>
    <cfRule type="containsText" dxfId="1308" priority="2262" operator="containsText" text="In Danger of Falling Behind Target">
      <formula>NOT(ISERROR(SEARCH("In Danger of Falling Behind Target",I15)))</formula>
    </cfRule>
    <cfRule type="containsText" dxfId="1307" priority="2263" operator="containsText" text="On Track to be Achieved">
      <formula>NOT(ISERROR(SEARCH("On Track to be Achieved",I15)))</formula>
    </cfRule>
    <cfRule type="containsText" dxfId="1306" priority="2264" operator="containsText" text="Fully Achieved">
      <formula>NOT(ISERROR(SEARCH("Fully Achieved",I15)))</formula>
    </cfRule>
    <cfRule type="containsText" dxfId="1305" priority="2265" operator="containsText" text="Fully Achieved">
      <formula>NOT(ISERROR(SEARCH("Fully Achieved",I15)))</formula>
    </cfRule>
    <cfRule type="containsText" dxfId="1304" priority="2266" operator="containsText" text="Fully Achieved">
      <formula>NOT(ISERROR(SEARCH("Fully Achieved",I15)))</formula>
    </cfRule>
    <cfRule type="containsText" dxfId="1303" priority="2267" operator="containsText" text="Deferred">
      <formula>NOT(ISERROR(SEARCH("Deferred",I15)))</formula>
    </cfRule>
    <cfRule type="containsText" dxfId="1302" priority="2268" operator="containsText" text="Deleted">
      <formula>NOT(ISERROR(SEARCH("Deleted",I15)))</formula>
    </cfRule>
    <cfRule type="containsText" dxfId="1301" priority="2269" operator="containsText" text="In Danger of Falling Behind Target">
      <formula>NOT(ISERROR(SEARCH("In Danger of Falling Behind Target",I15)))</formula>
    </cfRule>
    <cfRule type="containsText" dxfId="1300" priority="2270" operator="containsText" text="Not yet due">
      <formula>NOT(ISERROR(SEARCH("Not yet due",I15)))</formula>
    </cfRule>
    <cfRule type="containsText" dxfId="1299" priority="2271" operator="containsText" text="Update not Provided">
      <formula>NOT(ISERROR(SEARCH("Update not Provided",I15)))</formula>
    </cfRule>
  </conditionalFormatting>
  <conditionalFormatting sqref="I23:I25">
    <cfRule type="containsText" dxfId="1298" priority="2200" operator="containsText" text="On track to be achieved">
      <formula>NOT(ISERROR(SEARCH("On track to be achieved",I23)))</formula>
    </cfRule>
    <cfRule type="containsText" dxfId="1297" priority="2201" operator="containsText" text="Deferred">
      <formula>NOT(ISERROR(SEARCH("Deferred",I23)))</formula>
    </cfRule>
    <cfRule type="containsText" dxfId="1296" priority="2202" operator="containsText" text="Deleted">
      <formula>NOT(ISERROR(SEARCH("Deleted",I23)))</formula>
    </cfRule>
    <cfRule type="containsText" dxfId="1295" priority="2203" operator="containsText" text="In Danger of Falling Behind Target">
      <formula>NOT(ISERROR(SEARCH("In Danger of Falling Behind Target",I23)))</formula>
    </cfRule>
    <cfRule type="containsText" dxfId="1294" priority="2204" operator="containsText" text="Not yet due">
      <formula>NOT(ISERROR(SEARCH("Not yet due",I23)))</formula>
    </cfRule>
    <cfRule type="containsText" dxfId="1293" priority="2205" operator="containsText" text="Update not Provided">
      <formula>NOT(ISERROR(SEARCH("Update not Provided",I23)))</formula>
    </cfRule>
    <cfRule type="containsText" dxfId="1292" priority="2206" operator="containsText" text="Not yet due">
      <formula>NOT(ISERROR(SEARCH("Not yet due",I23)))</formula>
    </cfRule>
    <cfRule type="containsText" dxfId="1291" priority="2207" operator="containsText" text="Completed Behind Schedule">
      <formula>NOT(ISERROR(SEARCH("Completed Behind Schedule",I23)))</formula>
    </cfRule>
    <cfRule type="containsText" dxfId="1290" priority="2208" operator="containsText" text="Off Target">
      <formula>NOT(ISERROR(SEARCH("Off Target",I23)))</formula>
    </cfRule>
    <cfRule type="containsText" dxfId="1289" priority="2209" operator="containsText" text="On Track to be Achieved">
      <formula>NOT(ISERROR(SEARCH("On Track to be Achieved",I23)))</formula>
    </cfRule>
    <cfRule type="containsText" dxfId="1288" priority="2210" operator="containsText" text="Fully Achieved">
      <formula>NOT(ISERROR(SEARCH("Fully Achieved",I23)))</formula>
    </cfRule>
    <cfRule type="containsText" dxfId="1287" priority="2211" operator="containsText" text="Not yet due">
      <formula>NOT(ISERROR(SEARCH("Not yet due",I23)))</formula>
    </cfRule>
    <cfRule type="containsText" dxfId="1286" priority="2212" operator="containsText" text="Not Yet Due">
      <formula>NOT(ISERROR(SEARCH("Not Yet Due",I23)))</formula>
    </cfRule>
    <cfRule type="containsText" dxfId="1285" priority="2213" operator="containsText" text="Deferred">
      <formula>NOT(ISERROR(SEARCH("Deferred",I23)))</formula>
    </cfRule>
    <cfRule type="containsText" dxfId="1284" priority="2214" operator="containsText" text="Deleted">
      <formula>NOT(ISERROR(SEARCH("Deleted",I23)))</formula>
    </cfRule>
    <cfRule type="containsText" dxfId="1283" priority="2215" operator="containsText" text="In Danger of Falling Behind Target">
      <formula>NOT(ISERROR(SEARCH("In Danger of Falling Behind Target",I23)))</formula>
    </cfRule>
    <cfRule type="containsText" dxfId="1282" priority="2216" operator="containsText" text="Not yet due">
      <formula>NOT(ISERROR(SEARCH("Not yet due",I23)))</formula>
    </cfRule>
    <cfRule type="containsText" dxfId="1281" priority="2217" operator="containsText" text="Completed Behind Schedule">
      <formula>NOT(ISERROR(SEARCH("Completed Behind Schedule",I23)))</formula>
    </cfRule>
    <cfRule type="containsText" dxfId="1280" priority="2218" operator="containsText" text="Off Target">
      <formula>NOT(ISERROR(SEARCH("Off Target",I23)))</formula>
    </cfRule>
    <cfRule type="containsText" dxfId="1279" priority="2219" operator="containsText" text="In Danger of Falling Behind Target">
      <formula>NOT(ISERROR(SEARCH("In Danger of Falling Behind Target",I23)))</formula>
    </cfRule>
    <cfRule type="containsText" dxfId="1278" priority="2220" operator="containsText" text="On Track to be Achieved">
      <formula>NOT(ISERROR(SEARCH("On Track to be Achieved",I23)))</formula>
    </cfRule>
    <cfRule type="containsText" dxfId="1277" priority="2221" operator="containsText" text="Fully Achieved">
      <formula>NOT(ISERROR(SEARCH("Fully Achieved",I23)))</formula>
    </cfRule>
    <cfRule type="containsText" dxfId="1276" priority="2222" operator="containsText" text="Update not Provided">
      <formula>NOT(ISERROR(SEARCH("Update not Provided",I23)))</formula>
    </cfRule>
    <cfRule type="containsText" dxfId="1275" priority="2223" operator="containsText" text="Not yet due">
      <formula>NOT(ISERROR(SEARCH("Not yet due",I23)))</formula>
    </cfRule>
    <cfRule type="containsText" dxfId="1274" priority="2224" operator="containsText" text="Completed Behind Schedule">
      <formula>NOT(ISERROR(SEARCH("Completed Behind Schedule",I23)))</formula>
    </cfRule>
    <cfRule type="containsText" dxfId="1273" priority="2225" operator="containsText" text="Off Target">
      <formula>NOT(ISERROR(SEARCH("Off Target",I23)))</formula>
    </cfRule>
    <cfRule type="containsText" dxfId="1272" priority="2226" operator="containsText" text="In Danger of Falling Behind Target">
      <formula>NOT(ISERROR(SEARCH("In Danger of Falling Behind Target",I23)))</formula>
    </cfRule>
    <cfRule type="containsText" dxfId="1271" priority="2227" operator="containsText" text="On Track to be Achieved">
      <formula>NOT(ISERROR(SEARCH("On Track to be Achieved",I23)))</formula>
    </cfRule>
    <cfRule type="containsText" dxfId="1270" priority="2228" operator="containsText" text="Fully Achieved">
      <formula>NOT(ISERROR(SEARCH("Fully Achieved",I23)))</formula>
    </cfRule>
    <cfRule type="containsText" dxfId="1269" priority="2229" operator="containsText" text="Fully Achieved">
      <formula>NOT(ISERROR(SEARCH("Fully Achieved",I23)))</formula>
    </cfRule>
    <cfRule type="containsText" dxfId="1268" priority="2230" operator="containsText" text="Fully Achieved">
      <formula>NOT(ISERROR(SEARCH("Fully Achieved",I23)))</formula>
    </cfRule>
    <cfRule type="containsText" dxfId="1267" priority="2231" operator="containsText" text="Deferred">
      <formula>NOT(ISERROR(SEARCH("Deferred",I23)))</formula>
    </cfRule>
    <cfRule type="containsText" dxfId="1266" priority="2232" operator="containsText" text="Deleted">
      <formula>NOT(ISERROR(SEARCH("Deleted",I23)))</formula>
    </cfRule>
    <cfRule type="containsText" dxfId="1265" priority="2233" operator="containsText" text="In Danger of Falling Behind Target">
      <formula>NOT(ISERROR(SEARCH("In Danger of Falling Behind Target",I23)))</formula>
    </cfRule>
    <cfRule type="containsText" dxfId="1264" priority="2234" operator="containsText" text="Not yet due">
      <formula>NOT(ISERROR(SEARCH("Not yet due",I23)))</formula>
    </cfRule>
    <cfRule type="containsText" dxfId="1263" priority="2235" operator="containsText" text="Update not Provided">
      <formula>NOT(ISERROR(SEARCH("Update not Provided",I23)))</formula>
    </cfRule>
  </conditionalFormatting>
  <conditionalFormatting sqref="I26">
    <cfRule type="containsText" dxfId="1262" priority="2164" operator="containsText" text="On track to be achieved">
      <formula>NOT(ISERROR(SEARCH("On track to be achieved",I26)))</formula>
    </cfRule>
    <cfRule type="containsText" dxfId="1261" priority="2165" operator="containsText" text="Deferred">
      <formula>NOT(ISERROR(SEARCH("Deferred",I26)))</formula>
    </cfRule>
    <cfRule type="containsText" dxfId="1260" priority="2166" operator="containsText" text="Deleted">
      <formula>NOT(ISERROR(SEARCH("Deleted",I26)))</formula>
    </cfRule>
    <cfRule type="containsText" dxfId="1259" priority="2167" operator="containsText" text="In Danger of Falling Behind Target">
      <formula>NOT(ISERROR(SEARCH("In Danger of Falling Behind Target",I26)))</formula>
    </cfRule>
    <cfRule type="containsText" dxfId="1258" priority="2168" operator="containsText" text="Not yet due">
      <formula>NOT(ISERROR(SEARCH("Not yet due",I26)))</formula>
    </cfRule>
    <cfRule type="containsText" dxfId="1257" priority="2169" operator="containsText" text="Update not Provided">
      <formula>NOT(ISERROR(SEARCH("Update not Provided",I26)))</formula>
    </cfRule>
    <cfRule type="containsText" dxfId="1256" priority="2170" operator="containsText" text="Not yet due">
      <formula>NOT(ISERROR(SEARCH("Not yet due",I26)))</formula>
    </cfRule>
    <cfRule type="containsText" dxfId="1255" priority="2171" operator="containsText" text="Completed Behind Schedule">
      <formula>NOT(ISERROR(SEARCH("Completed Behind Schedule",I26)))</formula>
    </cfRule>
    <cfRule type="containsText" dxfId="1254" priority="2172" operator="containsText" text="Off Target">
      <formula>NOT(ISERROR(SEARCH("Off Target",I26)))</formula>
    </cfRule>
    <cfRule type="containsText" dxfId="1253" priority="2173" operator="containsText" text="On Track to be Achieved">
      <formula>NOT(ISERROR(SEARCH("On Track to be Achieved",I26)))</formula>
    </cfRule>
    <cfRule type="containsText" dxfId="1252" priority="2174" operator="containsText" text="Fully Achieved">
      <formula>NOT(ISERROR(SEARCH("Fully Achieved",I26)))</formula>
    </cfRule>
    <cfRule type="containsText" dxfId="1251" priority="2175" operator="containsText" text="Not yet due">
      <formula>NOT(ISERROR(SEARCH("Not yet due",I26)))</formula>
    </cfRule>
    <cfRule type="containsText" dxfId="1250" priority="2176" operator="containsText" text="Not Yet Due">
      <formula>NOT(ISERROR(SEARCH("Not Yet Due",I26)))</formula>
    </cfRule>
    <cfRule type="containsText" dxfId="1249" priority="2177" operator="containsText" text="Deferred">
      <formula>NOT(ISERROR(SEARCH("Deferred",I26)))</formula>
    </cfRule>
    <cfRule type="containsText" dxfId="1248" priority="2178" operator="containsText" text="Deleted">
      <formula>NOT(ISERROR(SEARCH("Deleted",I26)))</formula>
    </cfRule>
    <cfRule type="containsText" dxfId="1247" priority="2179" operator="containsText" text="In Danger of Falling Behind Target">
      <formula>NOT(ISERROR(SEARCH("In Danger of Falling Behind Target",I26)))</formula>
    </cfRule>
    <cfRule type="containsText" dxfId="1246" priority="2180" operator="containsText" text="Not yet due">
      <formula>NOT(ISERROR(SEARCH("Not yet due",I26)))</formula>
    </cfRule>
    <cfRule type="containsText" dxfId="1245" priority="2181" operator="containsText" text="Completed Behind Schedule">
      <formula>NOT(ISERROR(SEARCH("Completed Behind Schedule",I26)))</formula>
    </cfRule>
    <cfRule type="containsText" dxfId="1244" priority="2182" operator="containsText" text="Off Target">
      <formula>NOT(ISERROR(SEARCH("Off Target",I26)))</formula>
    </cfRule>
    <cfRule type="containsText" dxfId="1243" priority="2183" operator="containsText" text="In Danger of Falling Behind Target">
      <formula>NOT(ISERROR(SEARCH("In Danger of Falling Behind Target",I26)))</formula>
    </cfRule>
    <cfRule type="containsText" dxfId="1242" priority="2184" operator="containsText" text="On Track to be Achieved">
      <formula>NOT(ISERROR(SEARCH("On Track to be Achieved",I26)))</formula>
    </cfRule>
    <cfRule type="containsText" dxfId="1241" priority="2185" operator="containsText" text="Fully Achieved">
      <formula>NOT(ISERROR(SEARCH("Fully Achieved",I26)))</formula>
    </cfRule>
    <cfRule type="containsText" dxfId="1240" priority="2186" operator="containsText" text="Update not Provided">
      <formula>NOT(ISERROR(SEARCH("Update not Provided",I26)))</formula>
    </cfRule>
    <cfRule type="containsText" dxfId="1239" priority="2187" operator="containsText" text="Not yet due">
      <formula>NOT(ISERROR(SEARCH("Not yet due",I26)))</formula>
    </cfRule>
    <cfRule type="containsText" dxfId="1238" priority="2188" operator="containsText" text="Completed Behind Schedule">
      <formula>NOT(ISERROR(SEARCH("Completed Behind Schedule",I26)))</formula>
    </cfRule>
    <cfRule type="containsText" dxfId="1237" priority="2189" operator="containsText" text="Off Target">
      <formula>NOT(ISERROR(SEARCH("Off Target",I26)))</formula>
    </cfRule>
    <cfRule type="containsText" dxfId="1236" priority="2190" operator="containsText" text="In Danger of Falling Behind Target">
      <formula>NOT(ISERROR(SEARCH("In Danger of Falling Behind Target",I26)))</formula>
    </cfRule>
    <cfRule type="containsText" dxfId="1235" priority="2191" operator="containsText" text="On Track to be Achieved">
      <formula>NOT(ISERROR(SEARCH("On Track to be Achieved",I26)))</formula>
    </cfRule>
    <cfRule type="containsText" dxfId="1234" priority="2192" operator="containsText" text="Fully Achieved">
      <formula>NOT(ISERROR(SEARCH("Fully Achieved",I26)))</formula>
    </cfRule>
    <cfRule type="containsText" dxfId="1233" priority="2193" operator="containsText" text="Fully Achieved">
      <formula>NOT(ISERROR(SEARCH("Fully Achieved",I26)))</formula>
    </cfRule>
    <cfRule type="containsText" dxfId="1232" priority="2194" operator="containsText" text="Fully Achieved">
      <formula>NOT(ISERROR(SEARCH("Fully Achieved",I26)))</formula>
    </cfRule>
    <cfRule type="containsText" dxfId="1231" priority="2195" operator="containsText" text="Deferred">
      <formula>NOT(ISERROR(SEARCH("Deferred",I26)))</formula>
    </cfRule>
    <cfRule type="containsText" dxfId="1230" priority="2196" operator="containsText" text="Deleted">
      <formula>NOT(ISERROR(SEARCH("Deleted",I26)))</formula>
    </cfRule>
    <cfRule type="containsText" dxfId="1229" priority="2197" operator="containsText" text="In Danger of Falling Behind Target">
      <formula>NOT(ISERROR(SEARCH("In Danger of Falling Behind Target",I26)))</formula>
    </cfRule>
    <cfRule type="containsText" dxfId="1228" priority="2198" operator="containsText" text="Not yet due">
      <formula>NOT(ISERROR(SEARCH("Not yet due",I26)))</formula>
    </cfRule>
    <cfRule type="containsText" dxfId="1227" priority="2199" operator="containsText" text="Update not Provided">
      <formula>NOT(ISERROR(SEARCH("Update not Provided",I26)))</formula>
    </cfRule>
  </conditionalFormatting>
  <conditionalFormatting sqref="I28:I32">
    <cfRule type="containsText" dxfId="1226" priority="2128" operator="containsText" text="On track to be achieved">
      <formula>NOT(ISERROR(SEARCH("On track to be achieved",I28)))</formula>
    </cfRule>
    <cfRule type="containsText" dxfId="1225" priority="2129" operator="containsText" text="Deferred">
      <formula>NOT(ISERROR(SEARCH("Deferred",I28)))</formula>
    </cfRule>
    <cfRule type="containsText" dxfId="1224" priority="2130" operator="containsText" text="Deleted">
      <formula>NOT(ISERROR(SEARCH("Deleted",I28)))</formula>
    </cfRule>
    <cfRule type="containsText" dxfId="1223" priority="2131" operator="containsText" text="In Danger of Falling Behind Target">
      <formula>NOT(ISERROR(SEARCH("In Danger of Falling Behind Target",I28)))</formula>
    </cfRule>
    <cfRule type="containsText" dxfId="1222" priority="2132" operator="containsText" text="Not yet due">
      <formula>NOT(ISERROR(SEARCH("Not yet due",I28)))</formula>
    </cfRule>
    <cfRule type="containsText" dxfId="1221" priority="2133" operator="containsText" text="Update not Provided">
      <formula>NOT(ISERROR(SEARCH("Update not Provided",I28)))</formula>
    </cfRule>
    <cfRule type="containsText" dxfId="1220" priority="2134" operator="containsText" text="Not yet due">
      <formula>NOT(ISERROR(SEARCH("Not yet due",I28)))</formula>
    </cfRule>
    <cfRule type="containsText" dxfId="1219" priority="2135" operator="containsText" text="Completed Behind Schedule">
      <formula>NOT(ISERROR(SEARCH("Completed Behind Schedule",I28)))</formula>
    </cfRule>
    <cfRule type="containsText" dxfId="1218" priority="2136" operator="containsText" text="Off Target">
      <formula>NOT(ISERROR(SEARCH("Off Target",I28)))</formula>
    </cfRule>
    <cfRule type="containsText" dxfId="1217" priority="2137" operator="containsText" text="On Track to be Achieved">
      <formula>NOT(ISERROR(SEARCH("On Track to be Achieved",I28)))</formula>
    </cfRule>
    <cfRule type="containsText" dxfId="1216" priority="2138" operator="containsText" text="Fully Achieved">
      <formula>NOT(ISERROR(SEARCH("Fully Achieved",I28)))</formula>
    </cfRule>
    <cfRule type="containsText" dxfId="1215" priority="2139" operator="containsText" text="Not yet due">
      <formula>NOT(ISERROR(SEARCH("Not yet due",I28)))</formula>
    </cfRule>
    <cfRule type="containsText" dxfId="1214" priority="2140" operator="containsText" text="Not Yet Due">
      <formula>NOT(ISERROR(SEARCH("Not Yet Due",I28)))</formula>
    </cfRule>
    <cfRule type="containsText" dxfId="1213" priority="2141" operator="containsText" text="Deferred">
      <formula>NOT(ISERROR(SEARCH("Deferred",I28)))</formula>
    </cfRule>
    <cfRule type="containsText" dxfId="1212" priority="2142" operator="containsText" text="Deleted">
      <formula>NOT(ISERROR(SEARCH("Deleted",I28)))</formula>
    </cfRule>
    <cfRule type="containsText" dxfId="1211" priority="2143" operator="containsText" text="In Danger of Falling Behind Target">
      <formula>NOT(ISERROR(SEARCH("In Danger of Falling Behind Target",I28)))</formula>
    </cfRule>
    <cfRule type="containsText" dxfId="1210" priority="2144" operator="containsText" text="Not yet due">
      <formula>NOT(ISERROR(SEARCH("Not yet due",I28)))</formula>
    </cfRule>
    <cfRule type="containsText" dxfId="1209" priority="2145" operator="containsText" text="Completed Behind Schedule">
      <formula>NOT(ISERROR(SEARCH("Completed Behind Schedule",I28)))</formula>
    </cfRule>
    <cfRule type="containsText" dxfId="1208" priority="2146" operator="containsText" text="Off Target">
      <formula>NOT(ISERROR(SEARCH("Off Target",I28)))</formula>
    </cfRule>
    <cfRule type="containsText" dxfId="1207" priority="2147" operator="containsText" text="In Danger of Falling Behind Target">
      <formula>NOT(ISERROR(SEARCH("In Danger of Falling Behind Target",I28)))</formula>
    </cfRule>
    <cfRule type="containsText" dxfId="1206" priority="2148" operator="containsText" text="On Track to be Achieved">
      <formula>NOT(ISERROR(SEARCH("On Track to be Achieved",I28)))</formula>
    </cfRule>
    <cfRule type="containsText" dxfId="1205" priority="2149" operator="containsText" text="Fully Achieved">
      <formula>NOT(ISERROR(SEARCH("Fully Achieved",I28)))</formula>
    </cfRule>
    <cfRule type="containsText" dxfId="1204" priority="2150" operator="containsText" text="Update not Provided">
      <formula>NOT(ISERROR(SEARCH("Update not Provided",I28)))</formula>
    </cfRule>
    <cfRule type="containsText" dxfId="1203" priority="2151" operator="containsText" text="Not yet due">
      <formula>NOT(ISERROR(SEARCH("Not yet due",I28)))</formula>
    </cfRule>
    <cfRule type="containsText" dxfId="1202" priority="2152" operator="containsText" text="Completed Behind Schedule">
      <formula>NOT(ISERROR(SEARCH("Completed Behind Schedule",I28)))</formula>
    </cfRule>
    <cfRule type="containsText" dxfId="1201" priority="2153" operator="containsText" text="Off Target">
      <formula>NOT(ISERROR(SEARCH("Off Target",I28)))</formula>
    </cfRule>
    <cfRule type="containsText" dxfId="1200" priority="2154" operator="containsText" text="In Danger of Falling Behind Target">
      <formula>NOT(ISERROR(SEARCH("In Danger of Falling Behind Target",I28)))</formula>
    </cfRule>
    <cfRule type="containsText" dxfId="1199" priority="2155" operator="containsText" text="On Track to be Achieved">
      <formula>NOT(ISERROR(SEARCH("On Track to be Achieved",I28)))</formula>
    </cfRule>
    <cfRule type="containsText" dxfId="1198" priority="2156" operator="containsText" text="Fully Achieved">
      <formula>NOT(ISERROR(SEARCH("Fully Achieved",I28)))</formula>
    </cfRule>
    <cfRule type="containsText" dxfId="1197" priority="2157" operator="containsText" text="Fully Achieved">
      <formula>NOT(ISERROR(SEARCH("Fully Achieved",I28)))</formula>
    </cfRule>
    <cfRule type="containsText" dxfId="1196" priority="2158" operator="containsText" text="Fully Achieved">
      <formula>NOT(ISERROR(SEARCH("Fully Achieved",I28)))</formula>
    </cfRule>
    <cfRule type="containsText" dxfId="1195" priority="2159" operator="containsText" text="Deferred">
      <formula>NOT(ISERROR(SEARCH("Deferred",I28)))</formula>
    </cfRule>
    <cfRule type="containsText" dxfId="1194" priority="2160" operator="containsText" text="Deleted">
      <formula>NOT(ISERROR(SEARCH("Deleted",I28)))</formula>
    </cfRule>
    <cfRule type="containsText" dxfId="1193" priority="2161" operator="containsText" text="In Danger of Falling Behind Target">
      <formula>NOT(ISERROR(SEARCH("In Danger of Falling Behind Target",I28)))</formula>
    </cfRule>
    <cfRule type="containsText" dxfId="1192" priority="2162" operator="containsText" text="Not yet due">
      <formula>NOT(ISERROR(SEARCH("Not yet due",I28)))</formula>
    </cfRule>
    <cfRule type="containsText" dxfId="1191" priority="2163" operator="containsText" text="Update not Provided">
      <formula>NOT(ISERROR(SEARCH("Update not Provided",I28)))</formula>
    </cfRule>
  </conditionalFormatting>
  <conditionalFormatting sqref="I33:I35">
    <cfRule type="containsText" dxfId="1190" priority="2092" operator="containsText" text="On track to be achieved">
      <formula>NOT(ISERROR(SEARCH("On track to be achieved",I33)))</formula>
    </cfRule>
    <cfRule type="containsText" dxfId="1189" priority="2093" operator="containsText" text="Deferred">
      <formula>NOT(ISERROR(SEARCH("Deferred",I33)))</formula>
    </cfRule>
    <cfRule type="containsText" dxfId="1188" priority="2094" operator="containsText" text="Deleted">
      <formula>NOT(ISERROR(SEARCH("Deleted",I33)))</formula>
    </cfRule>
    <cfRule type="containsText" dxfId="1187" priority="2095" operator="containsText" text="In Danger of Falling Behind Target">
      <formula>NOT(ISERROR(SEARCH("In Danger of Falling Behind Target",I33)))</formula>
    </cfRule>
    <cfRule type="containsText" dxfId="1186" priority="2096" operator="containsText" text="Not yet due">
      <formula>NOT(ISERROR(SEARCH("Not yet due",I33)))</formula>
    </cfRule>
    <cfRule type="containsText" dxfId="1185" priority="2097" operator="containsText" text="Update not Provided">
      <formula>NOT(ISERROR(SEARCH("Update not Provided",I33)))</formula>
    </cfRule>
    <cfRule type="containsText" dxfId="1184" priority="2098" operator="containsText" text="Not yet due">
      <formula>NOT(ISERROR(SEARCH("Not yet due",I33)))</formula>
    </cfRule>
    <cfRule type="containsText" dxfId="1183" priority="2099" operator="containsText" text="Completed Behind Schedule">
      <formula>NOT(ISERROR(SEARCH("Completed Behind Schedule",I33)))</formula>
    </cfRule>
    <cfRule type="containsText" dxfId="1182" priority="2100" operator="containsText" text="Off Target">
      <formula>NOT(ISERROR(SEARCH("Off Target",I33)))</formula>
    </cfRule>
    <cfRule type="containsText" dxfId="1181" priority="2101" operator="containsText" text="On Track to be Achieved">
      <formula>NOT(ISERROR(SEARCH("On Track to be Achieved",I33)))</formula>
    </cfRule>
    <cfRule type="containsText" dxfId="1180" priority="2102" operator="containsText" text="Fully Achieved">
      <formula>NOT(ISERROR(SEARCH("Fully Achieved",I33)))</formula>
    </cfRule>
    <cfRule type="containsText" dxfId="1179" priority="2103" operator="containsText" text="Not yet due">
      <formula>NOT(ISERROR(SEARCH("Not yet due",I33)))</formula>
    </cfRule>
    <cfRule type="containsText" dxfId="1178" priority="2104" operator="containsText" text="Not Yet Due">
      <formula>NOT(ISERROR(SEARCH("Not Yet Due",I33)))</formula>
    </cfRule>
    <cfRule type="containsText" dxfId="1177" priority="2105" operator="containsText" text="Deferred">
      <formula>NOT(ISERROR(SEARCH("Deferred",I33)))</formula>
    </cfRule>
    <cfRule type="containsText" dxfId="1176" priority="2106" operator="containsText" text="Deleted">
      <formula>NOT(ISERROR(SEARCH("Deleted",I33)))</formula>
    </cfRule>
    <cfRule type="containsText" dxfId="1175" priority="2107" operator="containsText" text="In Danger of Falling Behind Target">
      <formula>NOT(ISERROR(SEARCH("In Danger of Falling Behind Target",I33)))</formula>
    </cfRule>
    <cfRule type="containsText" dxfId="1174" priority="2108" operator="containsText" text="Not yet due">
      <formula>NOT(ISERROR(SEARCH("Not yet due",I33)))</formula>
    </cfRule>
    <cfRule type="containsText" dxfId="1173" priority="2109" operator="containsText" text="Completed Behind Schedule">
      <formula>NOT(ISERROR(SEARCH("Completed Behind Schedule",I33)))</formula>
    </cfRule>
    <cfRule type="containsText" dxfId="1172" priority="2110" operator="containsText" text="Off Target">
      <formula>NOT(ISERROR(SEARCH("Off Target",I33)))</formula>
    </cfRule>
    <cfRule type="containsText" dxfId="1171" priority="2111" operator="containsText" text="In Danger of Falling Behind Target">
      <formula>NOT(ISERROR(SEARCH("In Danger of Falling Behind Target",I33)))</formula>
    </cfRule>
    <cfRule type="containsText" dxfId="1170" priority="2112" operator="containsText" text="On Track to be Achieved">
      <formula>NOT(ISERROR(SEARCH("On Track to be Achieved",I33)))</formula>
    </cfRule>
    <cfRule type="containsText" dxfId="1169" priority="2113" operator="containsText" text="Fully Achieved">
      <formula>NOT(ISERROR(SEARCH("Fully Achieved",I33)))</formula>
    </cfRule>
    <cfRule type="containsText" dxfId="1168" priority="2114" operator="containsText" text="Update not Provided">
      <formula>NOT(ISERROR(SEARCH("Update not Provided",I33)))</formula>
    </cfRule>
    <cfRule type="containsText" dxfId="1167" priority="2115" operator="containsText" text="Not yet due">
      <formula>NOT(ISERROR(SEARCH("Not yet due",I33)))</formula>
    </cfRule>
    <cfRule type="containsText" dxfId="1166" priority="2116" operator="containsText" text="Completed Behind Schedule">
      <formula>NOT(ISERROR(SEARCH("Completed Behind Schedule",I33)))</formula>
    </cfRule>
    <cfRule type="containsText" dxfId="1165" priority="2117" operator="containsText" text="Off Target">
      <formula>NOT(ISERROR(SEARCH("Off Target",I33)))</formula>
    </cfRule>
    <cfRule type="containsText" dxfId="1164" priority="2118" operator="containsText" text="In Danger of Falling Behind Target">
      <formula>NOT(ISERROR(SEARCH("In Danger of Falling Behind Target",I33)))</formula>
    </cfRule>
    <cfRule type="containsText" dxfId="1163" priority="2119" operator="containsText" text="On Track to be Achieved">
      <formula>NOT(ISERROR(SEARCH("On Track to be Achieved",I33)))</formula>
    </cfRule>
    <cfRule type="containsText" dxfId="1162" priority="2120" operator="containsText" text="Fully Achieved">
      <formula>NOT(ISERROR(SEARCH("Fully Achieved",I33)))</formula>
    </cfRule>
    <cfRule type="containsText" dxfId="1161" priority="2121" operator="containsText" text="Fully Achieved">
      <formula>NOT(ISERROR(SEARCH("Fully Achieved",I33)))</formula>
    </cfRule>
    <cfRule type="containsText" dxfId="1160" priority="2122" operator="containsText" text="Fully Achieved">
      <formula>NOT(ISERROR(SEARCH("Fully Achieved",I33)))</formula>
    </cfRule>
    <cfRule type="containsText" dxfId="1159" priority="2123" operator="containsText" text="Deferred">
      <formula>NOT(ISERROR(SEARCH("Deferred",I33)))</formula>
    </cfRule>
    <cfRule type="containsText" dxfId="1158" priority="2124" operator="containsText" text="Deleted">
      <formula>NOT(ISERROR(SEARCH("Deleted",I33)))</formula>
    </cfRule>
    <cfRule type="containsText" dxfId="1157" priority="2125" operator="containsText" text="In Danger of Falling Behind Target">
      <formula>NOT(ISERROR(SEARCH("In Danger of Falling Behind Target",I33)))</formula>
    </cfRule>
    <cfRule type="containsText" dxfId="1156" priority="2126" operator="containsText" text="Not yet due">
      <formula>NOT(ISERROR(SEARCH("Not yet due",I33)))</formula>
    </cfRule>
    <cfRule type="containsText" dxfId="1155" priority="2127" operator="containsText" text="Update not Provided">
      <formula>NOT(ISERROR(SEARCH("Update not Provided",I33)))</formula>
    </cfRule>
  </conditionalFormatting>
  <conditionalFormatting sqref="I36:I40">
    <cfRule type="containsText" dxfId="1154" priority="2056" operator="containsText" text="On track to be achieved">
      <formula>NOT(ISERROR(SEARCH("On track to be achieved",I36)))</formula>
    </cfRule>
    <cfRule type="containsText" dxfId="1153" priority="2057" operator="containsText" text="Deferred">
      <formula>NOT(ISERROR(SEARCH("Deferred",I36)))</formula>
    </cfRule>
    <cfRule type="containsText" dxfId="1152" priority="2058" operator="containsText" text="Deleted">
      <formula>NOT(ISERROR(SEARCH("Deleted",I36)))</formula>
    </cfRule>
    <cfRule type="containsText" dxfId="1151" priority="2059" operator="containsText" text="In Danger of Falling Behind Target">
      <formula>NOT(ISERROR(SEARCH("In Danger of Falling Behind Target",I36)))</formula>
    </cfRule>
    <cfRule type="containsText" dxfId="1150" priority="2060" operator="containsText" text="Not yet due">
      <formula>NOT(ISERROR(SEARCH("Not yet due",I36)))</formula>
    </cfRule>
    <cfRule type="containsText" dxfId="1149" priority="2061" operator="containsText" text="Update not Provided">
      <formula>NOT(ISERROR(SEARCH("Update not Provided",I36)))</formula>
    </cfRule>
    <cfRule type="containsText" dxfId="1148" priority="2062" operator="containsText" text="Not yet due">
      <formula>NOT(ISERROR(SEARCH("Not yet due",I36)))</formula>
    </cfRule>
    <cfRule type="containsText" dxfId="1147" priority="2063" operator="containsText" text="Completed Behind Schedule">
      <formula>NOT(ISERROR(SEARCH("Completed Behind Schedule",I36)))</formula>
    </cfRule>
    <cfRule type="containsText" dxfId="1146" priority="2064" operator="containsText" text="Off Target">
      <formula>NOT(ISERROR(SEARCH("Off Target",I36)))</formula>
    </cfRule>
    <cfRule type="containsText" dxfId="1145" priority="2065" operator="containsText" text="On Track to be Achieved">
      <formula>NOT(ISERROR(SEARCH("On Track to be Achieved",I36)))</formula>
    </cfRule>
    <cfRule type="containsText" dxfId="1144" priority="2066" operator="containsText" text="Fully Achieved">
      <formula>NOT(ISERROR(SEARCH("Fully Achieved",I36)))</formula>
    </cfRule>
    <cfRule type="containsText" dxfId="1143" priority="2067" operator="containsText" text="Not yet due">
      <formula>NOT(ISERROR(SEARCH("Not yet due",I36)))</formula>
    </cfRule>
    <cfRule type="containsText" dxfId="1142" priority="2068" operator="containsText" text="Not Yet Due">
      <formula>NOT(ISERROR(SEARCH("Not Yet Due",I36)))</formula>
    </cfRule>
    <cfRule type="containsText" dxfId="1141" priority="2069" operator="containsText" text="Deferred">
      <formula>NOT(ISERROR(SEARCH("Deferred",I36)))</formula>
    </cfRule>
    <cfRule type="containsText" dxfId="1140" priority="2070" operator="containsText" text="Deleted">
      <formula>NOT(ISERROR(SEARCH("Deleted",I36)))</formula>
    </cfRule>
    <cfRule type="containsText" dxfId="1139" priority="2071" operator="containsText" text="In Danger of Falling Behind Target">
      <formula>NOT(ISERROR(SEARCH("In Danger of Falling Behind Target",I36)))</formula>
    </cfRule>
    <cfRule type="containsText" dxfId="1138" priority="2072" operator="containsText" text="Not yet due">
      <formula>NOT(ISERROR(SEARCH("Not yet due",I36)))</formula>
    </cfRule>
    <cfRule type="containsText" dxfId="1137" priority="2073" operator="containsText" text="Completed Behind Schedule">
      <formula>NOT(ISERROR(SEARCH("Completed Behind Schedule",I36)))</formula>
    </cfRule>
    <cfRule type="containsText" dxfId="1136" priority="2074" operator="containsText" text="Off Target">
      <formula>NOT(ISERROR(SEARCH("Off Target",I36)))</formula>
    </cfRule>
    <cfRule type="containsText" dxfId="1135" priority="2075" operator="containsText" text="In Danger of Falling Behind Target">
      <formula>NOT(ISERROR(SEARCH("In Danger of Falling Behind Target",I36)))</formula>
    </cfRule>
    <cfRule type="containsText" dxfId="1134" priority="2076" operator="containsText" text="On Track to be Achieved">
      <formula>NOT(ISERROR(SEARCH("On Track to be Achieved",I36)))</formula>
    </cfRule>
    <cfRule type="containsText" dxfId="1133" priority="2077" operator="containsText" text="Fully Achieved">
      <formula>NOT(ISERROR(SEARCH("Fully Achieved",I36)))</formula>
    </cfRule>
    <cfRule type="containsText" dxfId="1132" priority="2078" operator="containsText" text="Update not Provided">
      <formula>NOT(ISERROR(SEARCH("Update not Provided",I36)))</formula>
    </cfRule>
    <cfRule type="containsText" dxfId="1131" priority="2079" operator="containsText" text="Not yet due">
      <formula>NOT(ISERROR(SEARCH("Not yet due",I36)))</formula>
    </cfRule>
    <cfRule type="containsText" dxfId="1130" priority="2080" operator="containsText" text="Completed Behind Schedule">
      <formula>NOT(ISERROR(SEARCH("Completed Behind Schedule",I36)))</formula>
    </cfRule>
    <cfRule type="containsText" dxfId="1129" priority="2081" operator="containsText" text="Off Target">
      <formula>NOT(ISERROR(SEARCH("Off Target",I36)))</formula>
    </cfRule>
    <cfRule type="containsText" dxfId="1128" priority="2082" operator="containsText" text="In Danger of Falling Behind Target">
      <formula>NOT(ISERROR(SEARCH("In Danger of Falling Behind Target",I36)))</formula>
    </cfRule>
    <cfRule type="containsText" dxfId="1127" priority="2083" operator="containsText" text="On Track to be Achieved">
      <formula>NOT(ISERROR(SEARCH("On Track to be Achieved",I36)))</formula>
    </cfRule>
    <cfRule type="containsText" dxfId="1126" priority="2084" operator="containsText" text="Fully Achieved">
      <formula>NOT(ISERROR(SEARCH("Fully Achieved",I36)))</formula>
    </cfRule>
    <cfRule type="containsText" dxfId="1125" priority="2085" operator="containsText" text="Fully Achieved">
      <formula>NOT(ISERROR(SEARCH("Fully Achieved",I36)))</formula>
    </cfRule>
    <cfRule type="containsText" dxfId="1124" priority="2086" operator="containsText" text="Fully Achieved">
      <formula>NOT(ISERROR(SEARCH("Fully Achieved",I36)))</formula>
    </cfRule>
    <cfRule type="containsText" dxfId="1123" priority="2087" operator="containsText" text="Deferred">
      <formula>NOT(ISERROR(SEARCH("Deferred",I36)))</formula>
    </cfRule>
    <cfRule type="containsText" dxfId="1122" priority="2088" operator="containsText" text="Deleted">
      <formula>NOT(ISERROR(SEARCH("Deleted",I36)))</formula>
    </cfRule>
    <cfRule type="containsText" dxfId="1121" priority="2089" operator="containsText" text="In Danger of Falling Behind Target">
      <formula>NOT(ISERROR(SEARCH("In Danger of Falling Behind Target",I36)))</formula>
    </cfRule>
    <cfRule type="containsText" dxfId="1120" priority="2090" operator="containsText" text="Not yet due">
      <formula>NOT(ISERROR(SEARCH("Not yet due",I36)))</formula>
    </cfRule>
    <cfRule type="containsText" dxfId="1119" priority="2091" operator="containsText" text="Update not Provided">
      <formula>NOT(ISERROR(SEARCH("Update not Provided",I36)))</formula>
    </cfRule>
  </conditionalFormatting>
  <conditionalFormatting sqref="I41:I42">
    <cfRule type="containsText" dxfId="1118" priority="2020" operator="containsText" text="On track to be achieved">
      <formula>NOT(ISERROR(SEARCH("On track to be achieved",I41)))</formula>
    </cfRule>
    <cfRule type="containsText" dxfId="1117" priority="2021" operator="containsText" text="Deferred">
      <formula>NOT(ISERROR(SEARCH("Deferred",I41)))</formula>
    </cfRule>
    <cfRule type="containsText" dxfId="1116" priority="2022" operator="containsText" text="Deleted">
      <formula>NOT(ISERROR(SEARCH("Deleted",I41)))</formula>
    </cfRule>
    <cfRule type="containsText" dxfId="1115" priority="2023" operator="containsText" text="In Danger of Falling Behind Target">
      <formula>NOT(ISERROR(SEARCH("In Danger of Falling Behind Target",I41)))</formula>
    </cfRule>
    <cfRule type="containsText" dxfId="1114" priority="2024" operator="containsText" text="Not yet due">
      <formula>NOT(ISERROR(SEARCH("Not yet due",I41)))</formula>
    </cfRule>
    <cfRule type="containsText" dxfId="1113" priority="2025" operator="containsText" text="Update not Provided">
      <formula>NOT(ISERROR(SEARCH("Update not Provided",I41)))</formula>
    </cfRule>
    <cfRule type="containsText" dxfId="1112" priority="2026" operator="containsText" text="Not yet due">
      <formula>NOT(ISERROR(SEARCH("Not yet due",I41)))</formula>
    </cfRule>
    <cfRule type="containsText" dxfId="1111" priority="2027" operator="containsText" text="Completed Behind Schedule">
      <formula>NOT(ISERROR(SEARCH("Completed Behind Schedule",I41)))</formula>
    </cfRule>
    <cfRule type="containsText" dxfId="1110" priority="2028" operator="containsText" text="Off Target">
      <formula>NOT(ISERROR(SEARCH("Off Target",I41)))</formula>
    </cfRule>
    <cfRule type="containsText" dxfId="1109" priority="2029" operator="containsText" text="On Track to be Achieved">
      <formula>NOT(ISERROR(SEARCH("On Track to be Achieved",I41)))</formula>
    </cfRule>
    <cfRule type="containsText" dxfId="1108" priority="2030" operator="containsText" text="Fully Achieved">
      <formula>NOT(ISERROR(SEARCH("Fully Achieved",I41)))</formula>
    </cfRule>
    <cfRule type="containsText" dxfId="1107" priority="2031" operator="containsText" text="Not yet due">
      <formula>NOT(ISERROR(SEARCH("Not yet due",I41)))</formula>
    </cfRule>
    <cfRule type="containsText" dxfId="1106" priority="2032" operator="containsText" text="Not Yet Due">
      <formula>NOT(ISERROR(SEARCH("Not Yet Due",I41)))</formula>
    </cfRule>
    <cfRule type="containsText" dxfId="1105" priority="2033" operator="containsText" text="Deferred">
      <formula>NOT(ISERROR(SEARCH("Deferred",I41)))</formula>
    </cfRule>
    <cfRule type="containsText" dxfId="1104" priority="2034" operator="containsText" text="Deleted">
      <formula>NOT(ISERROR(SEARCH("Deleted",I41)))</formula>
    </cfRule>
    <cfRule type="containsText" dxfId="1103" priority="2035" operator="containsText" text="In Danger of Falling Behind Target">
      <formula>NOT(ISERROR(SEARCH("In Danger of Falling Behind Target",I41)))</formula>
    </cfRule>
    <cfRule type="containsText" dxfId="1102" priority="2036" operator="containsText" text="Not yet due">
      <formula>NOT(ISERROR(SEARCH("Not yet due",I41)))</formula>
    </cfRule>
    <cfRule type="containsText" dxfId="1101" priority="2037" operator="containsText" text="Completed Behind Schedule">
      <formula>NOT(ISERROR(SEARCH("Completed Behind Schedule",I41)))</formula>
    </cfRule>
    <cfRule type="containsText" dxfId="1100" priority="2038" operator="containsText" text="Off Target">
      <formula>NOT(ISERROR(SEARCH("Off Target",I41)))</formula>
    </cfRule>
    <cfRule type="containsText" dxfId="1099" priority="2039" operator="containsText" text="In Danger of Falling Behind Target">
      <formula>NOT(ISERROR(SEARCH("In Danger of Falling Behind Target",I41)))</formula>
    </cfRule>
    <cfRule type="containsText" dxfId="1098" priority="2040" operator="containsText" text="On Track to be Achieved">
      <formula>NOT(ISERROR(SEARCH("On Track to be Achieved",I41)))</formula>
    </cfRule>
    <cfRule type="containsText" dxfId="1097" priority="2041" operator="containsText" text="Fully Achieved">
      <formula>NOT(ISERROR(SEARCH("Fully Achieved",I41)))</formula>
    </cfRule>
    <cfRule type="containsText" dxfId="1096" priority="2042" operator="containsText" text="Update not Provided">
      <formula>NOT(ISERROR(SEARCH("Update not Provided",I41)))</formula>
    </cfRule>
    <cfRule type="containsText" dxfId="1095" priority="2043" operator="containsText" text="Not yet due">
      <formula>NOT(ISERROR(SEARCH("Not yet due",I41)))</formula>
    </cfRule>
    <cfRule type="containsText" dxfId="1094" priority="2044" operator="containsText" text="Completed Behind Schedule">
      <formula>NOT(ISERROR(SEARCH("Completed Behind Schedule",I41)))</formula>
    </cfRule>
    <cfRule type="containsText" dxfId="1093" priority="2045" operator="containsText" text="Off Target">
      <formula>NOT(ISERROR(SEARCH("Off Target",I41)))</formula>
    </cfRule>
    <cfRule type="containsText" dxfId="1092" priority="2046" operator="containsText" text="In Danger of Falling Behind Target">
      <formula>NOT(ISERROR(SEARCH("In Danger of Falling Behind Target",I41)))</formula>
    </cfRule>
    <cfRule type="containsText" dxfId="1091" priority="2047" operator="containsText" text="On Track to be Achieved">
      <formula>NOT(ISERROR(SEARCH("On Track to be Achieved",I41)))</formula>
    </cfRule>
    <cfRule type="containsText" dxfId="1090" priority="2048" operator="containsText" text="Fully Achieved">
      <formula>NOT(ISERROR(SEARCH("Fully Achieved",I41)))</formula>
    </cfRule>
    <cfRule type="containsText" dxfId="1089" priority="2049" operator="containsText" text="Fully Achieved">
      <formula>NOT(ISERROR(SEARCH("Fully Achieved",I41)))</formula>
    </cfRule>
    <cfRule type="containsText" dxfId="1088" priority="2050" operator="containsText" text="Fully Achieved">
      <formula>NOT(ISERROR(SEARCH("Fully Achieved",I41)))</formula>
    </cfRule>
    <cfRule type="containsText" dxfId="1087" priority="2051" operator="containsText" text="Deferred">
      <formula>NOT(ISERROR(SEARCH("Deferred",I41)))</formula>
    </cfRule>
    <cfRule type="containsText" dxfId="1086" priority="2052" operator="containsText" text="Deleted">
      <formula>NOT(ISERROR(SEARCH("Deleted",I41)))</formula>
    </cfRule>
    <cfRule type="containsText" dxfId="1085" priority="2053" operator="containsText" text="In Danger of Falling Behind Target">
      <formula>NOT(ISERROR(SEARCH("In Danger of Falling Behind Target",I41)))</formula>
    </cfRule>
    <cfRule type="containsText" dxfId="1084" priority="2054" operator="containsText" text="Not yet due">
      <formula>NOT(ISERROR(SEARCH("Not yet due",I41)))</formula>
    </cfRule>
    <cfRule type="containsText" dxfId="1083" priority="2055" operator="containsText" text="Update not Provided">
      <formula>NOT(ISERROR(SEARCH("Update not Provided",I41)))</formula>
    </cfRule>
  </conditionalFormatting>
  <conditionalFormatting sqref="I43:I53">
    <cfRule type="containsText" dxfId="1082" priority="1984" operator="containsText" text="On track to be achieved">
      <formula>NOT(ISERROR(SEARCH("On track to be achieved",I43)))</formula>
    </cfRule>
    <cfRule type="containsText" dxfId="1081" priority="1985" operator="containsText" text="Deferred">
      <formula>NOT(ISERROR(SEARCH("Deferred",I43)))</formula>
    </cfRule>
    <cfRule type="containsText" dxfId="1080" priority="1986" operator="containsText" text="Deleted">
      <formula>NOT(ISERROR(SEARCH("Deleted",I43)))</formula>
    </cfRule>
    <cfRule type="containsText" dxfId="1079" priority="1987" operator="containsText" text="In Danger of Falling Behind Target">
      <formula>NOT(ISERROR(SEARCH("In Danger of Falling Behind Target",I43)))</formula>
    </cfRule>
    <cfRule type="containsText" dxfId="1078" priority="1988" operator="containsText" text="Not yet due">
      <formula>NOT(ISERROR(SEARCH("Not yet due",I43)))</formula>
    </cfRule>
    <cfRule type="containsText" dxfId="1077" priority="1989" operator="containsText" text="Update not Provided">
      <formula>NOT(ISERROR(SEARCH("Update not Provided",I43)))</formula>
    </cfRule>
    <cfRule type="containsText" dxfId="1076" priority="1990" operator="containsText" text="Not yet due">
      <formula>NOT(ISERROR(SEARCH("Not yet due",I43)))</formula>
    </cfRule>
    <cfRule type="containsText" dxfId="1075" priority="1991" operator="containsText" text="Completed Behind Schedule">
      <formula>NOT(ISERROR(SEARCH("Completed Behind Schedule",I43)))</formula>
    </cfRule>
    <cfRule type="containsText" dxfId="1074" priority="1992" operator="containsText" text="Off Target">
      <formula>NOT(ISERROR(SEARCH("Off Target",I43)))</formula>
    </cfRule>
    <cfRule type="containsText" dxfId="1073" priority="1993" operator="containsText" text="On Track to be Achieved">
      <formula>NOT(ISERROR(SEARCH("On Track to be Achieved",I43)))</formula>
    </cfRule>
    <cfRule type="containsText" dxfId="1072" priority="1994" operator="containsText" text="Fully Achieved">
      <formula>NOT(ISERROR(SEARCH("Fully Achieved",I43)))</formula>
    </cfRule>
    <cfRule type="containsText" dxfId="1071" priority="1995" operator="containsText" text="Not yet due">
      <formula>NOT(ISERROR(SEARCH("Not yet due",I43)))</formula>
    </cfRule>
    <cfRule type="containsText" dxfId="1070" priority="1996" operator="containsText" text="Not Yet Due">
      <formula>NOT(ISERROR(SEARCH("Not Yet Due",I43)))</formula>
    </cfRule>
    <cfRule type="containsText" dxfId="1069" priority="1997" operator="containsText" text="Deferred">
      <formula>NOT(ISERROR(SEARCH("Deferred",I43)))</formula>
    </cfRule>
    <cfRule type="containsText" dxfId="1068" priority="1998" operator="containsText" text="Deleted">
      <formula>NOT(ISERROR(SEARCH("Deleted",I43)))</formula>
    </cfRule>
    <cfRule type="containsText" dxfId="1067" priority="1999" operator="containsText" text="In Danger of Falling Behind Target">
      <formula>NOT(ISERROR(SEARCH("In Danger of Falling Behind Target",I43)))</formula>
    </cfRule>
    <cfRule type="containsText" dxfId="1066" priority="2000" operator="containsText" text="Not yet due">
      <formula>NOT(ISERROR(SEARCH("Not yet due",I43)))</formula>
    </cfRule>
    <cfRule type="containsText" dxfId="1065" priority="2001" operator="containsText" text="Completed Behind Schedule">
      <formula>NOT(ISERROR(SEARCH("Completed Behind Schedule",I43)))</formula>
    </cfRule>
    <cfRule type="containsText" dxfId="1064" priority="2002" operator="containsText" text="Off Target">
      <formula>NOT(ISERROR(SEARCH("Off Target",I43)))</formula>
    </cfRule>
    <cfRule type="containsText" dxfId="1063" priority="2003" operator="containsText" text="In Danger of Falling Behind Target">
      <formula>NOT(ISERROR(SEARCH("In Danger of Falling Behind Target",I43)))</formula>
    </cfRule>
    <cfRule type="containsText" dxfId="1062" priority="2004" operator="containsText" text="On Track to be Achieved">
      <formula>NOT(ISERROR(SEARCH("On Track to be Achieved",I43)))</formula>
    </cfRule>
    <cfRule type="containsText" dxfId="1061" priority="2005" operator="containsText" text="Fully Achieved">
      <formula>NOT(ISERROR(SEARCH("Fully Achieved",I43)))</formula>
    </cfRule>
    <cfRule type="containsText" dxfId="1060" priority="2006" operator="containsText" text="Update not Provided">
      <formula>NOT(ISERROR(SEARCH("Update not Provided",I43)))</formula>
    </cfRule>
    <cfRule type="containsText" dxfId="1059" priority="2007" operator="containsText" text="Not yet due">
      <formula>NOT(ISERROR(SEARCH("Not yet due",I43)))</formula>
    </cfRule>
    <cfRule type="containsText" dxfId="1058" priority="2008" operator="containsText" text="Completed Behind Schedule">
      <formula>NOT(ISERROR(SEARCH("Completed Behind Schedule",I43)))</formula>
    </cfRule>
    <cfRule type="containsText" dxfId="1057" priority="2009" operator="containsText" text="Off Target">
      <formula>NOT(ISERROR(SEARCH("Off Target",I43)))</formula>
    </cfRule>
    <cfRule type="containsText" dxfId="1056" priority="2010" operator="containsText" text="In Danger of Falling Behind Target">
      <formula>NOT(ISERROR(SEARCH("In Danger of Falling Behind Target",I43)))</formula>
    </cfRule>
    <cfRule type="containsText" dxfId="1055" priority="2011" operator="containsText" text="On Track to be Achieved">
      <formula>NOT(ISERROR(SEARCH("On Track to be Achieved",I43)))</formula>
    </cfRule>
    <cfRule type="containsText" dxfId="1054" priority="2012" operator="containsText" text="Fully Achieved">
      <formula>NOT(ISERROR(SEARCH("Fully Achieved",I43)))</formula>
    </cfRule>
    <cfRule type="containsText" dxfId="1053" priority="2013" operator="containsText" text="Fully Achieved">
      <formula>NOT(ISERROR(SEARCH("Fully Achieved",I43)))</formula>
    </cfRule>
    <cfRule type="containsText" dxfId="1052" priority="2014" operator="containsText" text="Fully Achieved">
      <formula>NOT(ISERROR(SEARCH("Fully Achieved",I43)))</formula>
    </cfRule>
    <cfRule type="containsText" dxfId="1051" priority="2015" operator="containsText" text="Deferred">
      <formula>NOT(ISERROR(SEARCH("Deferred",I43)))</formula>
    </cfRule>
    <cfRule type="containsText" dxfId="1050" priority="2016" operator="containsText" text="Deleted">
      <formula>NOT(ISERROR(SEARCH("Deleted",I43)))</formula>
    </cfRule>
    <cfRule type="containsText" dxfId="1049" priority="2017" operator="containsText" text="In Danger of Falling Behind Target">
      <formula>NOT(ISERROR(SEARCH("In Danger of Falling Behind Target",I43)))</formula>
    </cfRule>
    <cfRule type="containsText" dxfId="1048" priority="2018" operator="containsText" text="Not yet due">
      <formula>NOT(ISERROR(SEARCH("Not yet due",I43)))</formula>
    </cfRule>
    <cfRule type="containsText" dxfId="1047" priority="2019" operator="containsText" text="Update not Provided">
      <formula>NOT(ISERROR(SEARCH("Update not Provided",I43)))</formula>
    </cfRule>
  </conditionalFormatting>
  <conditionalFormatting sqref="I55:I56">
    <cfRule type="containsText" dxfId="1046" priority="1948" operator="containsText" text="On track to be achieved">
      <formula>NOT(ISERROR(SEARCH("On track to be achieved",I55)))</formula>
    </cfRule>
    <cfRule type="containsText" dxfId="1045" priority="1949" operator="containsText" text="Deferred">
      <formula>NOT(ISERROR(SEARCH("Deferred",I55)))</formula>
    </cfRule>
    <cfRule type="containsText" dxfId="1044" priority="1950" operator="containsText" text="Deleted">
      <formula>NOT(ISERROR(SEARCH("Deleted",I55)))</formula>
    </cfRule>
    <cfRule type="containsText" dxfId="1043" priority="1951" operator="containsText" text="In Danger of Falling Behind Target">
      <formula>NOT(ISERROR(SEARCH("In Danger of Falling Behind Target",I55)))</formula>
    </cfRule>
    <cfRule type="containsText" dxfId="1042" priority="1952" operator="containsText" text="Not yet due">
      <formula>NOT(ISERROR(SEARCH("Not yet due",I55)))</formula>
    </cfRule>
    <cfRule type="containsText" dxfId="1041" priority="1953" operator="containsText" text="Update not Provided">
      <formula>NOT(ISERROR(SEARCH("Update not Provided",I55)))</formula>
    </cfRule>
    <cfRule type="containsText" dxfId="1040" priority="1954" operator="containsText" text="Not yet due">
      <formula>NOT(ISERROR(SEARCH("Not yet due",I55)))</formula>
    </cfRule>
    <cfRule type="containsText" dxfId="1039" priority="1955" operator="containsText" text="Completed Behind Schedule">
      <formula>NOT(ISERROR(SEARCH("Completed Behind Schedule",I55)))</formula>
    </cfRule>
    <cfRule type="containsText" dxfId="1038" priority="1956" operator="containsText" text="Off Target">
      <formula>NOT(ISERROR(SEARCH("Off Target",I55)))</formula>
    </cfRule>
    <cfRule type="containsText" dxfId="1037" priority="1957" operator="containsText" text="On Track to be Achieved">
      <formula>NOT(ISERROR(SEARCH("On Track to be Achieved",I55)))</formula>
    </cfRule>
    <cfRule type="containsText" dxfId="1036" priority="1958" operator="containsText" text="Fully Achieved">
      <formula>NOT(ISERROR(SEARCH("Fully Achieved",I55)))</formula>
    </cfRule>
    <cfRule type="containsText" dxfId="1035" priority="1959" operator="containsText" text="Not yet due">
      <formula>NOT(ISERROR(SEARCH("Not yet due",I55)))</formula>
    </cfRule>
    <cfRule type="containsText" dxfId="1034" priority="1960" operator="containsText" text="Not Yet Due">
      <formula>NOT(ISERROR(SEARCH("Not Yet Due",I55)))</formula>
    </cfRule>
    <cfRule type="containsText" dxfId="1033" priority="1961" operator="containsText" text="Deferred">
      <formula>NOT(ISERROR(SEARCH("Deferred",I55)))</formula>
    </cfRule>
    <cfRule type="containsText" dxfId="1032" priority="1962" operator="containsText" text="Deleted">
      <formula>NOT(ISERROR(SEARCH("Deleted",I55)))</formula>
    </cfRule>
    <cfRule type="containsText" dxfId="1031" priority="1963" operator="containsText" text="In Danger of Falling Behind Target">
      <formula>NOT(ISERROR(SEARCH("In Danger of Falling Behind Target",I55)))</formula>
    </cfRule>
    <cfRule type="containsText" dxfId="1030" priority="1964" operator="containsText" text="Not yet due">
      <formula>NOT(ISERROR(SEARCH("Not yet due",I55)))</formula>
    </cfRule>
    <cfRule type="containsText" dxfId="1029" priority="1965" operator="containsText" text="Completed Behind Schedule">
      <formula>NOT(ISERROR(SEARCH("Completed Behind Schedule",I55)))</formula>
    </cfRule>
    <cfRule type="containsText" dxfId="1028" priority="1966" operator="containsText" text="Off Target">
      <formula>NOT(ISERROR(SEARCH("Off Target",I55)))</formula>
    </cfRule>
    <cfRule type="containsText" dxfId="1027" priority="1967" operator="containsText" text="In Danger of Falling Behind Target">
      <formula>NOT(ISERROR(SEARCH("In Danger of Falling Behind Target",I55)))</formula>
    </cfRule>
    <cfRule type="containsText" dxfId="1026" priority="1968" operator="containsText" text="On Track to be Achieved">
      <formula>NOT(ISERROR(SEARCH("On Track to be Achieved",I55)))</formula>
    </cfRule>
    <cfRule type="containsText" dxfId="1025" priority="1969" operator="containsText" text="Fully Achieved">
      <formula>NOT(ISERROR(SEARCH("Fully Achieved",I55)))</formula>
    </cfRule>
    <cfRule type="containsText" dxfId="1024" priority="1970" operator="containsText" text="Update not Provided">
      <formula>NOT(ISERROR(SEARCH("Update not Provided",I55)))</formula>
    </cfRule>
    <cfRule type="containsText" dxfId="1023" priority="1971" operator="containsText" text="Not yet due">
      <formula>NOT(ISERROR(SEARCH("Not yet due",I55)))</formula>
    </cfRule>
    <cfRule type="containsText" dxfId="1022" priority="1972" operator="containsText" text="Completed Behind Schedule">
      <formula>NOT(ISERROR(SEARCH("Completed Behind Schedule",I55)))</formula>
    </cfRule>
    <cfRule type="containsText" dxfId="1021" priority="1973" operator="containsText" text="Off Target">
      <formula>NOT(ISERROR(SEARCH("Off Target",I55)))</formula>
    </cfRule>
    <cfRule type="containsText" dxfId="1020" priority="1974" operator="containsText" text="In Danger of Falling Behind Target">
      <formula>NOT(ISERROR(SEARCH("In Danger of Falling Behind Target",I55)))</formula>
    </cfRule>
    <cfRule type="containsText" dxfId="1019" priority="1975" operator="containsText" text="On Track to be Achieved">
      <formula>NOT(ISERROR(SEARCH("On Track to be Achieved",I55)))</formula>
    </cfRule>
    <cfRule type="containsText" dxfId="1018" priority="1976" operator="containsText" text="Fully Achieved">
      <formula>NOT(ISERROR(SEARCH("Fully Achieved",I55)))</formula>
    </cfRule>
    <cfRule type="containsText" dxfId="1017" priority="1977" operator="containsText" text="Fully Achieved">
      <formula>NOT(ISERROR(SEARCH("Fully Achieved",I55)))</formula>
    </cfRule>
    <cfRule type="containsText" dxfId="1016" priority="1978" operator="containsText" text="Fully Achieved">
      <formula>NOT(ISERROR(SEARCH("Fully Achieved",I55)))</formula>
    </cfRule>
    <cfRule type="containsText" dxfId="1015" priority="1979" operator="containsText" text="Deferred">
      <formula>NOT(ISERROR(SEARCH("Deferred",I55)))</formula>
    </cfRule>
    <cfRule type="containsText" dxfId="1014" priority="1980" operator="containsText" text="Deleted">
      <formula>NOT(ISERROR(SEARCH("Deleted",I55)))</formula>
    </cfRule>
    <cfRule type="containsText" dxfId="1013" priority="1981" operator="containsText" text="In Danger of Falling Behind Target">
      <formula>NOT(ISERROR(SEARCH("In Danger of Falling Behind Target",I55)))</formula>
    </cfRule>
    <cfRule type="containsText" dxfId="1012" priority="1982" operator="containsText" text="Not yet due">
      <formula>NOT(ISERROR(SEARCH("Not yet due",I55)))</formula>
    </cfRule>
    <cfRule type="containsText" dxfId="1011" priority="1983" operator="containsText" text="Update not Provided">
      <formula>NOT(ISERROR(SEARCH("Update not Provided",I55)))</formula>
    </cfRule>
  </conditionalFormatting>
  <conditionalFormatting sqref="I58:I63">
    <cfRule type="containsText" dxfId="1010" priority="1912" operator="containsText" text="On track to be achieved">
      <formula>NOT(ISERROR(SEARCH("On track to be achieved",I58)))</formula>
    </cfRule>
    <cfRule type="containsText" dxfId="1009" priority="1913" operator="containsText" text="Deferred">
      <formula>NOT(ISERROR(SEARCH("Deferred",I58)))</formula>
    </cfRule>
    <cfRule type="containsText" dxfId="1008" priority="1914" operator="containsText" text="Deleted">
      <formula>NOT(ISERROR(SEARCH("Deleted",I58)))</formula>
    </cfRule>
    <cfRule type="containsText" dxfId="1007" priority="1915" operator="containsText" text="In Danger of Falling Behind Target">
      <formula>NOT(ISERROR(SEARCH("In Danger of Falling Behind Target",I58)))</formula>
    </cfRule>
    <cfRule type="containsText" dxfId="1006" priority="1916" operator="containsText" text="Not yet due">
      <formula>NOT(ISERROR(SEARCH("Not yet due",I58)))</formula>
    </cfRule>
    <cfRule type="containsText" dxfId="1005" priority="1917" operator="containsText" text="Update not Provided">
      <formula>NOT(ISERROR(SEARCH("Update not Provided",I58)))</formula>
    </cfRule>
    <cfRule type="containsText" dxfId="1004" priority="1918" operator="containsText" text="Not yet due">
      <formula>NOT(ISERROR(SEARCH("Not yet due",I58)))</formula>
    </cfRule>
    <cfRule type="containsText" dxfId="1003" priority="1919" operator="containsText" text="Completed Behind Schedule">
      <formula>NOT(ISERROR(SEARCH("Completed Behind Schedule",I58)))</formula>
    </cfRule>
    <cfRule type="containsText" dxfId="1002" priority="1920" operator="containsText" text="Off Target">
      <formula>NOT(ISERROR(SEARCH("Off Target",I58)))</formula>
    </cfRule>
    <cfRule type="containsText" dxfId="1001" priority="1921" operator="containsText" text="On Track to be Achieved">
      <formula>NOT(ISERROR(SEARCH("On Track to be Achieved",I58)))</formula>
    </cfRule>
    <cfRule type="containsText" dxfId="1000" priority="1922" operator="containsText" text="Fully Achieved">
      <formula>NOT(ISERROR(SEARCH("Fully Achieved",I58)))</formula>
    </cfRule>
    <cfRule type="containsText" dxfId="999" priority="1923" operator="containsText" text="Not yet due">
      <formula>NOT(ISERROR(SEARCH("Not yet due",I58)))</formula>
    </cfRule>
    <cfRule type="containsText" dxfId="998" priority="1924" operator="containsText" text="Not Yet Due">
      <formula>NOT(ISERROR(SEARCH("Not Yet Due",I58)))</formula>
    </cfRule>
    <cfRule type="containsText" dxfId="997" priority="1925" operator="containsText" text="Deferred">
      <formula>NOT(ISERROR(SEARCH("Deferred",I58)))</formula>
    </cfRule>
    <cfRule type="containsText" dxfId="996" priority="1926" operator="containsText" text="Deleted">
      <formula>NOT(ISERROR(SEARCH("Deleted",I58)))</formula>
    </cfRule>
    <cfRule type="containsText" dxfId="995" priority="1927" operator="containsText" text="In Danger of Falling Behind Target">
      <formula>NOT(ISERROR(SEARCH("In Danger of Falling Behind Target",I58)))</formula>
    </cfRule>
    <cfRule type="containsText" dxfId="994" priority="1928" operator="containsText" text="Not yet due">
      <formula>NOT(ISERROR(SEARCH("Not yet due",I58)))</formula>
    </cfRule>
    <cfRule type="containsText" dxfId="993" priority="1929" operator="containsText" text="Completed Behind Schedule">
      <formula>NOT(ISERROR(SEARCH("Completed Behind Schedule",I58)))</formula>
    </cfRule>
    <cfRule type="containsText" dxfId="992" priority="1930" operator="containsText" text="Off Target">
      <formula>NOT(ISERROR(SEARCH("Off Target",I58)))</formula>
    </cfRule>
    <cfRule type="containsText" dxfId="991" priority="1931" operator="containsText" text="In Danger of Falling Behind Target">
      <formula>NOT(ISERROR(SEARCH("In Danger of Falling Behind Target",I58)))</formula>
    </cfRule>
    <cfRule type="containsText" dxfId="990" priority="1932" operator="containsText" text="On Track to be Achieved">
      <formula>NOT(ISERROR(SEARCH("On Track to be Achieved",I58)))</formula>
    </cfRule>
    <cfRule type="containsText" dxfId="989" priority="1933" operator="containsText" text="Fully Achieved">
      <formula>NOT(ISERROR(SEARCH("Fully Achieved",I58)))</formula>
    </cfRule>
    <cfRule type="containsText" dxfId="988" priority="1934" operator="containsText" text="Update not Provided">
      <formula>NOT(ISERROR(SEARCH("Update not Provided",I58)))</formula>
    </cfRule>
    <cfRule type="containsText" dxfId="987" priority="1935" operator="containsText" text="Not yet due">
      <formula>NOT(ISERROR(SEARCH("Not yet due",I58)))</formula>
    </cfRule>
    <cfRule type="containsText" dxfId="986" priority="1936" operator="containsText" text="Completed Behind Schedule">
      <formula>NOT(ISERROR(SEARCH("Completed Behind Schedule",I58)))</formula>
    </cfRule>
    <cfRule type="containsText" dxfId="985" priority="1937" operator="containsText" text="Off Target">
      <formula>NOT(ISERROR(SEARCH("Off Target",I58)))</formula>
    </cfRule>
    <cfRule type="containsText" dxfId="984" priority="1938" operator="containsText" text="In Danger of Falling Behind Target">
      <formula>NOT(ISERROR(SEARCH("In Danger of Falling Behind Target",I58)))</formula>
    </cfRule>
    <cfRule type="containsText" dxfId="983" priority="1939" operator="containsText" text="On Track to be Achieved">
      <formula>NOT(ISERROR(SEARCH("On Track to be Achieved",I58)))</formula>
    </cfRule>
    <cfRule type="containsText" dxfId="982" priority="1940" operator="containsText" text="Fully Achieved">
      <formula>NOT(ISERROR(SEARCH("Fully Achieved",I58)))</formula>
    </cfRule>
    <cfRule type="containsText" dxfId="981" priority="1941" operator="containsText" text="Fully Achieved">
      <formula>NOT(ISERROR(SEARCH("Fully Achieved",I58)))</formula>
    </cfRule>
    <cfRule type="containsText" dxfId="980" priority="1942" operator="containsText" text="Fully Achieved">
      <formula>NOT(ISERROR(SEARCH("Fully Achieved",I58)))</formula>
    </cfRule>
    <cfRule type="containsText" dxfId="979" priority="1943" operator="containsText" text="Deferred">
      <formula>NOT(ISERROR(SEARCH("Deferred",I58)))</formula>
    </cfRule>
    <cfRule type="containsText" dxfId="978" priority="1944" operator="containsText" text="Deleted">
      <formula>NOT(ISERROR(SEARCH("Deleted",I58)))</formula>
    </cfRule>
    <cfRule type="containsText" dxfId="977" priority="1945" operator="containsText" text="In Danger of Falling Behind Target">
      <formula>NOT(ISERROR(SEARCH("In Danger of Falling Behind Target",I58)))</formula>
    </cfRule>
    <cfRule type="containsText" dxfId="976" priority="1946" operator="containsText" text="Not yet due">
      <formula>NOT(ISERROR(SEARCH("Not yet due",I58)))</formula>
    </cfRule>
    <cfRule type="containsText" dxfId="975" priority="1947" operator="containsText" text="Update not Provided">
      <formula>NOT(ISERROR(SEARCH("Update not Provided",I58)))</formula>
    </cfRule>
  </conditionalFormatting>
  <conditionalFormatting sqref="J3:J68">
    <cfRule type="containsText" dxfId="974" priority="1909" operator="containsText" text="reasonable tolerance">
      <formula>NOT(ISERROR(SEARCH("reasonable tolerance",J3)))</formula>
    </cfRule>
    <cfRule type="containsText" dxfId="973" priority="1910" operator="containsText" text="significantly after">
      <formula>NOT(ISERROR(SEARCH("significantly after",J3)))</formula>
    </cfRule>
    <cfRule type="containsText" dxfId="972" priority="1911" operator="containsText" text="10% tolerance">
      <formula>NOT(ISERROR(SEARCH("10% tolerance",J3)))</formula>
    </cfRule>
  </conditionalFormatting>
  <conditionalFormatting sqref="E5:E14">
    <cfRule type="containsText" dxfId="971" priority="1261" operator="containsText" text="On track to be achieved">
      <formula>NOT(ISERROR(SEARCH("On track to be achieved",E5)))</formula>
    </cfRule>
    <cfRule type="containsText" dxfId="970" priority="1262" operator="containsText" text="Deferred">
      <formula>NOT(ISERROR(SEARCH("Deferred",E5)))</formula>
    </cfRule>
    <cfRule type="containsText" dxfId="969" priority="1263" operator="containsText" text="Deleted">
      <formula>NOT(ISERROR(SEARCH("Deleted",E5)))</formula>
    </cfRule>
    <cfRule type="containsText" dxfId="968" priority="1264" operator="containsText" text="In Danger of Falling Behind Target">
      <formula>NOT(ISERROR(SEARCH("In Danger of Falling Behind Target",E5)))</formula>
    </cfRule>
    <cfRule type="containsText" dxfId="967" priority="1265" operator="containsText" text="Not yet due">
      <formula>NOT(ISERROR(SEARCH("Not yet due",E5)))</formula>
    </cfRule>
    <cfRule type="containsText" dxfId="966" priority="1266" operator="containsText" text="Update not Provided">
      <formula>NOT(ISERROR(SEARCH("Update not Provided",E5)))</formula>
    </cfRule>
    <cfRule type="containsText" dxfId="965" priority="1267" operator="containsText" text="Not yet due">
      <formula>NOT(ISERROR(SEARCH("Not yet due",E5)))</formula>
    </cfRule>
    <cfRule type="containsText" dxfId="964" priority="1268" operator="containsText" text="Completed Behind Schedule">
      <formula>NOT(ISERROR(SEARCH("Completed Behind Schedule",E5)))</formula>
    </cfRule>
    <cfRule type="containsText" dxfId="963" priority="1269" operator="containsText" text="Off Target">
      <formula>NOT(ISERROR(SEARCH("Off Target",E5)))</formula>
    </cfRule>
    <cfRule type="containsText" dxfId="962" priority="1270" operator="containsText" text="On Track to be Achieved">
      <formula>NOT(ISERROR(SEARCH("On Track to be Achieved",E5)))</formula>
    </cfRule>
    <cfRule type="containsText" dxfId="961" priority="1271" operator="containsText" text="Fully Achieved">
      <formula>NOT(ISERROR(SEARCH("Fully Achieved",E5)))</formula>
    </cfRule>
    <cfRule type="containsText" dxfId="960" priority="1272" operator="containsText" text="Not yet due">
      <formula>NOT(ISERROR(SEARCH("Not yet due",E5)))</formula>
    </cfRule>
    <cfRule type="containsText" dxfId="959" priority="1273" operator="containsText" text="Not Yet Due">
      <formula>NOT(ISERROR(SEARCH("Not Yet Due",E5)))</formula>
    </cfRule>
    <cfRule type="containsText" dxfId="958" priority="1274" operator="containsText" text="Deferred">
      <formula>NOT(ISERROR(SEARCH("Deferred",E5)))</formula>
    </cfRule>
    <cfRule type="containsText" dxfId="957" priority="1275" operator="containsText" text="Deleted">
      <formula>NOT(ISERROR(SEARCH("Deleted",E5)))</formula>
    </cfRule>
    <cfRule type="containsText" dxfId="956" priority="1276" operator="containsText" text="In Danger of Falling Behind Target">
      <formula>NOT(ISERROR(SEARCH("In Danger of Falling Behind Target",E5)))</formula>
    </cfRule>
    <cfRule type="containsText" dxfId="955" priority="1277" operator="containsText" text="Not yet due">
      <formula>NOT(ISERROR(SEARCH("Not yet due",E5)))</formula>
    </cfRule>
    <cfRule type="containsText" dxfId="954" priority="1278" operator="containsText" text="Completed Behind Schedule">
      <formula>NOT(ISERROR(SEARCH("Completed Behind Schedule",E5)))</formula>
    </cfRule>
    <cfRule type="containsText" dxfId="953" priority="1279" operator="containsText" text="Off Target">
      <formula>NOT(ISERROR(SEARCH("Off Target",E5)))</formula>
    </cfRule>
    <cfRule type="containsText" dxfId="952" priority="1280" operator="containsText" text="In Danger of Falling Behind Target">
      <formula>NOT(ISERROR(SEARCH("In Danger of Falling Behind Target",E5)))</formula>
    </cfRule>
    <cfRule type="containsText" dxfId="951" priority="1281" operator="containsText" text="On Track to be Achieved">
      <formula>NOT(ISERROR(SEARCH("On Track to be Achieved",E5)))</formula>
    </cfRule>
    <cfRule type="containsText" dxfId="950" priority="1282" operator="containsText" text="Fully Achieved">
      <formula>NOT(ISERROR(SEARCH("Fully Achieved",E5)))</formula>
    </cfRule>
    <cfRule type="containsText" dxfId="949" priority="1283" operator="containsText" text="Update not Provided">
      <formula>NOT(ISERROR(SEARCH("Update not Provided",E5)))</formula>
    </cfRule>
    <cfRule type="containsText" dxfId="948" priority="1284" operator="containsText" text="Not yet due">
      <formula>NOT(ISERROR(SEARCH("Not yet due",E5)))</formula>
    </cfRule>
    <cfRule type="containsText" dxfId="947" priority="1285" operator="containsText" text="Completed Behind Schedule">
      <formula>NOT(ISERROR(SEARCH("Completed Behind Schedule",E5)))</formula>
    </cfRule>
    <cfRule type="containsText" dxfId="946" priority="1286" operator="containsText" text="Off Target">
      <formula>NOT(ISERROR(SEARCH("Off Target",E5)))</formula>
    </cfRule>
    <cfRule type="containsText" dxfId="945" priority="1287" operator="containsText" text="In Danger of Falling Behind Target">
      <formula>NOT(ISERROR(SEARCH("In Danger of Falling Behind Target",E5)))</formula>
    </cfRule>
    <cfRule type="containsText" dxfId="944" priority="1288" operator="containsText" text="On Track to be Achieved">
      <formula>NOT(ISERROR(SEARCH("On Track to be Achieved",E5)))</formula>
    </cfRule>
    <cfRule type="containsText" dxfId="943" priority="1289" operator="containsText" text="Fully Achieved">
      <formula>NOT(ISERROR(SEARCH("Fully Achieved",E5)))</formula>
    </cfRule>
    <cfRule type="containsText" dxfId="942" priority="1290" operator="containsText" text="Fully Achieved">
      <formula>NOT(ISERROR(SEARCH("Fully Achieved",E5)))</formula>
    </cfRule>
    <cfRule type="containsText" dxfId="941" priority="1291" operator="containsText" text="Fully Achieved">
      <formula>NOT(ISERROR(SEARCH("Fully Achieved",E5)))</formula>
    </cfRule>
    <cfRule type="containsText" dxfId="940" priority="1292" operator="containsText" text="Deferred">
      <formula>NOT(ISERROR(SEARCH("Deferred",E5)))</formula>
    </cfRule>
    <cfRule type="containsText" dxfId="939" priority="1293" operator="containsText" text="Deleted">
      <formula>NOT(ISERROR(SEARCH("Deleted",E5)))</formula>
    </cfRule>
    <cfRule type="containsText" dxfId="938" priority="1294" operator="containsText" text="In Danger of Falling Behind Target">
      <formula>NOT(ISERROR(SEARCH("In Danger of Falling Behind Target",E5)))</formula>
    </cfRule>
    <cfRule type="containsText" dxfId="937" priority="1295" operator="containsText" text="Not yet due">
      <formula>NOT(ISERROR(SEARCH("Not yet due",E5)))</formula>
    </cfRule>
    <cfRule type="containsText" dxfId="936" priority="1296" operator="containsText" text="Update not Provided">
      <formula>NOT(ISERROR(SEARCH("Update not Provided",E5)))</formula>
    </cfRule>
  </conditionalFormatting>
  <conditionalFormatting sqref="E16:E17">
    <cfRule type="containsText" dxfId="935" priority="1225" operator="containsText" text="On track to be achieved">
      <formula>NOT(ISERROR(SEARCH("On track to be achieved",E16)))</formula>
    </cfRule>
    <cfRule type="containsText" dxfId="934" priority="1226" operator="containsText" text="Deferred">
      <formula>NOT(ISERROR(SEARCH("Deferred",E16)))</formula>
    </cfRule>
    <cfRule type="containsText" dxfId="933" priority="1227" operator="containsText" text="Deleted">
      <formula>NOT(ISERROR(SEARCH("Deleted",E16)))</formula>
    </cfRule>
    <cfRule type="containsText" dxfId="932" priority="1228" operator="containsText" text="In Danger of Falling Behind Target">
      <formula>NOT(ISERROR(SEARCH("In Danger of Falling Behind Target",E16)))</formula>
    </cfRule>
    <cfRule type="containsText" dxfId="931" priority="1229" operator="containsText" text="Not yet due">
      <formula>NOT(ISERROR(SEARCH("Not yet due",E16)))</formula>
    </cfRule>
    <cfRule type="containsText" dxfId="930" priority="1230" operator="containsText" text="Update not Provided">
      <formula>NOT(ISERROR(SEARCH("Update not Provided",E16)))</formula>
    </cfRule>
    <cfRule type="containsText" dxfId="929" priority="1231" operator="containsText" text="Not yet due">
      <formula>NOT(ISERROR(SEARCH("Not yet due",E16)))</formula>
    </cfRule>
    <cfRule type="containsText" dxfId="928" priority="1232" operator="containsText" text="Completed Behind Schedule">
      <formula>NOT(ISERROR(SEARCH("Completed Behind Schedule",E16)))</formula>
    </cfRule>
    <cfRule type="containsText" dxfId="927" priority="1233" operator="containsText" text="Off Target">
      <formula>NOT(ISERROR(SEARCH("Off Target",E16)))</formula>
    </cfRule>
    <cfRule type="containsText" dxfId="926" priority="1234" operator="containsText" text="On Track to be Achieved">
      <formula>NOT(ISERROR(SEARCH("On Track to be Achieved",E16)))</formula>
    </cfRule>
    <cfRule type="containsText" dxfId="925" priority="1235" operator="containsText" text="Fully Achieved">
      <formula>NOT(ISERROR(SEARCH("Fully Achieved",E16)))</formula>
    </cfRule>
    <cfRule type="containsText" dxfId="924" priority="1236" operator="containsText" text="Not yet due">
      <formula>NOT(ISERROR(SEARCH("Not yet due",E16)))</formula>
    </cfRule>
    <cfRule type="containsText" dxfId="923" priority="1237" operator="containsText" text="Not Yet Due">
      <formula>NOT(ISERROR(SEARCH("Not Yet Due",E16)))</formula>
    </cfRule>
    <cfRule type="containsText" dxfId="922" priority="1238" operator="containsText" text="Deferred">
      <formula>NOT(ISERROR(SEARCH("Deferred",E16)))</formula>
    </cfRule>
    <cfRule type="containsText" dxfId="921" priority="1239" operator="containsText" text="Deleted">
      <formula>NOT(ISERROR(SEARCH("Deleted",E16)))</formula>
    </cfRule>
    <cfRule type="containsText" dxfId="920" priority="1240" operator="containsText" text="In Danger of Falling Behind Target">
      <formula>NOT(ISERROR(SEARCH("In Danger of Falling Behind Target",E16)))</formula>
    </cfRule>
    <cfRule type="containsText" dxfId="919" priority="1241" operator="containsText" text="Not yet due">
      <formula>NOT(ISERROR(SEARCH("Not yet due",E16)))</formula>
    </cfRule>
    <cfRule type="containsText" dxfId="918" priority="1242" operator="containsText" text="Completed Behind Schedule">
      <formula>NOT(ISERROR(SEARCH("Completed Behind Schedule",E16)))</formula>
    </cfRule>
    <cfRule type="containsText" dxfId="917" priority="1243" operator="containsText" text="Off Target">
      <formula>NOT(ISERROR(SEARCH("Off Target",E16)))</formula>
    </cfRule>
    <cfRule type="containsText" dxfId="916" priority="1244" operator="containsText" text="In Danger of Falling Behind Target">
      <formula>NOT(ISERROR(SEARCH("In Danger of Falling Behind Target",E16)))</formula>
    </cfRule>
    <cfRule type="containsText" dxfId="915" priority="1245" operator="containsText" text="On Track to be Achieved">
      <formula>NOT(ISERROR(SEARCH("On Track to be Achieved",E16)))</formula>
    </cfRule>
    <cfRule type="containsText" dxfId="914" priority="1246" operator="containsText" text="Fully Achieved">
      <formula>NOT(ISERROR(SEARCH("Fully Achieved",E16)))</formula>
    </cfRule>
    <cfRule type="containsText" dxfId="913" priority="1247" operator="containsText" text="Update not Provided">
      <formula>NOT(ISERROR(SEARCH("Update not Provided",E16)))</formula>
    </cfRule>
    <cfRule type="containsText" dxfId="912" priority="1248" operator="containsText" text="Not yet due">
      <formula>NOT(ISERROR(SEARCH("Not yet due",E16)))</formula>
    </cfRule>
    <cfRule type="containsText" dxfId="911" priority="1249" operator="containsText" text="Completed Behind Schedule">
      <formula>NOT(ISERROR(SEARCH("Completed Behind Schedule",E16)))</formula>
    </cfRule>
    <cfRule type="containsText" dxfId="910" priority="1250" operator="containsText" text="Off Target">
      <formula>NOT(ISERROR(SEARCH("Off Target",E16)))</formula>
    </cfRule>
    <cfRule type="containsText" dxfId="909" priority="1251" operator="containsText" text="In Danger of Falling Behind Target">
      <formula>NOT(ISERROR(SEARCH("In Danger of Falling Behind Target",E16)))</formula>
    </cfRule>
    <cfRule type="containsText" dxfId="908" priority="1252" operator="containsText" text="On Track to be Achieved">
      <formula>NOT(ISERROR(SEARCH("On Track to be Achieved",E16)))</formula>
    </cfRule>
    <cfRule type="containsText" dxfId="907" priority="1253" operator="containsText" text="Fully Achieved">
      <formula>NOT(ISERROR(SEARCH("Fully Achieved",E16)))</formula>
    </cfRule>
    <cfRule type="containsText" dxfId="906" priority="1254" operator="containsText" text="Fully Achieved">
      <formula>NOT(ISERROR(SEARCH("Fully Achieved",E16)))</formula>
    </cfRule>
    <cfRule type="containsText" dxfId="905" priority="1255" operator="containsText" text="Fully Achieved">
      <formula>NOT(ISERROR(SEARCH("Fully Achieved",E16)))</formula>
    </cfRule>
    <cfRule type="containsText" dxfId="904" priority="1256" operator="containsText" text="Deferred">
      <formula>NOT(ISERROR(SEARCH("Deferred",E16)))</formula>
    </cfRule>
    <cfRule type="containsText" dxfId="903" priority="1257" operator="containsText" text="Deleted">
      <formula>NOT(ISERROR(SEARCH("Deleted",E16)))</formula>
    </cfRule>
    <cfRule type="containsText" dxfId="902" priority="1258" operator="containsText" text="In Danger of Falling Behind Target">
      <formula>NOT(ISERROR(SEARCH("In Danger of Falling Behind Target",E16)))</formula>
    </cfRule>
    <cfRule type="containsText" dxfId="901" priority="1259" operator="containsText" text="Not yet due">
      <formula>NOT(ISERROR(SEARCH("Not yet due",E16)))</formula>
    </cfRule>
    <cfRule type="containsText" dxfId="900" priority="1260" operator="containsText" text="Update not Provided">
      <formula>NOT(ISERROR(SEARCH("Update not Provided",E16)))</formula>
    </cfRule>
  </conditionalFormatting>
  <conditionalFormatting sqref="E19:E20">
    <cfRule type="containsText" dxfId="899" priority="1189" operator="containsText" text="On track to be achieved">
      <formula>NOT(ISERROR(SEARCH("On track to be achieved",E19)))</formula>
    </cfRule>
    <cfRule type="containsText" dxfId="898" priority="1190" operator="containsText" text="Deferred">
      <formula>NOT(ISERROR(SEARCH("Deferred",E19)))</formula>
    </cfRule>
    <cfRule type="containsText" dxfId="897" priority="1191" operator="containsText" text="Deleted">
      <formula>NOT(ISERROR(SEARCH("Deleted",E19)))</formula>
    </cfRule>
    <cfRule type="containsText" dxfId="896" priority="1192" operator="containsText" text="In Danger of Falling Behind Target">
      <formula>NOT(ISERROR(SEARCH("In Danger of Falling Behind Target",E19)))</formula>
    </cfRule>
    <cfRule type="containsText" dxfId="895" priority="1193" operator="containsText" text="Not yet due">
      <formula>NOT(ISERROR(SEARCH("Not yet due",E19)))</formula>
    </cfRule>
    <cfRule type="containsText" dxfId="894" priority="1194" operator="containsText" text="Update not Provided">
      <formula>NOT(ISERROR(SEARCH("Update not Provided",E19)))</formula>
    </cfRule>
    <cfRule type="containsText" dxfId="893" priority="1195" operator="containsText" text="Not yet due">
      <formula>NOT(ISERROR(SEARCH("Not yet due",E19)))</formula>
    </cfRule>
    <cfRule type="containsText" dxfId="892" priority="1196" operator="containsText" text="Completed Behind Schedule">
      <formula>NOT(ISERROR(SEARCH("Completed Behind Schedule",E19)))</formula>
    </cfRule>
    <cfRule type="containsText" dxfId="891" priority="1197" operator="containsText" text="Off Target">
      <formula>NOT(ISERROR(SEARCH("Off Target",E19)))</formula>
    </cfRule>
    <cfRule type="containsText" dxfId="890" priority="1198" operator="containsText" text="On Track to be Achieved">
      <formula>NOT(ISERROR(SEARCH("On Track to be Achieved",E19)))</formula>
    </cfRule>
    <cfRule type="containsText" dxfId="889" priority="1199" operator="containsText" text="Fully Achieved">
      <formula>NOT(ISERROR(SEARCH("Fully Achieved",E19)))</formula>
    </cfRule>
    <cfRule type="containsText" dxfId="888" priority="1200" operator="containsText" text="Not yet due">
      <formula>NOT(ISERROR(SEARCH("Not yet due",E19)))</formula>
    </cfRule>
    <cfRule type="containsText" dxfId="887" priority="1201" operator="containsText" text="Not Yet Due">
      <formula>NOT(ISERROR(SEARCH("Not Yet Due",E19)))</formula>
    </cfRule>
    <cfRule type="containsText" dxfId="886" priority="1202" operator="containsText" text="Deferred">
      <formula>NOT(ISERROR(SEARCH("Deferred",E19)))</formula>
    </cfRule>
    <cfRule type="containsText" dxfId="885" priority="1203" operator="containsText" text="Deleted">
      <formula>NOT(ISERROR(SEARCH("Deleted",E19)))</formula>
    </cfRule>
    <cfRule type="containsText" dxfId="884" priority="1204" operator="containsText" text="In Danger of Falling Behind Target">
      <formula>NOT(ISERROR(SEARCH("In Danger of Falling Behind Target",E19)))</formula>
    </cfRule>
    <cfRule type="containsText" dxfId="883" priority="1205" operator="containsText" text="Not yet due">
      <formula>NOT(ISERROR(SEARCH("Not yet due",E19)))</formula>
    </cfRule>
    <cfRule type="containsText" dxfId="882" priority="1206" operator="containsText" text="Completed Behind Schedule">
      <formula>NOT(ISERROR(SEARCH("Completed Behind Schedule",E19)))</formula>
    </cfRule>
    <cfRule type="containsText" dxfId="881" priority="1207" operator="containsText" text="Off Target">
      <formula>NOT(ISERROR(SEARCH("Off Target",E19)))</formula>
    </cfRule>
    <cfRule type="containsText" dxfId="880" priority="1208" operator="containsText" text="In Danger of Falling Behind Target">
      <formula>NOT(ISERROR(SEARCH("In Danger of Falling Behind Target",E19)))</formula>
    </cfRule>
    <cfRule type="containsText" dxfId="879" priority="1209" operator="containsText" text="On Track to be Achieved">
      <formula>NOT(ISERROR(SEARCH("On Track to be Achieved",E19)))</formula>
    </cfRule>
    <cfRule type="containsText" dxfId="878" priority="1210" operator="containsText" text="Fully Achieved">
      <formula>NOT(ISERROR(SEARCH("Fully Achieved",E19)))</formula>
    </cfRule>
    <cfRule type="containsText" dxfId="877" priority="1211" operator="containsText" text="Update not Provided">
      <formula>NOT(ISERROR(SEARCH("Update not Provided",E19)))</formula>
    </cfRule>
    <cfRule type="containsText" dxfId="876" priority="1212" operator="containsText" text="Not yet due">
      <formula>NOT(ISERROR(SEARCH("Not yet due",E19)))</formula>
    </cfRule>
    <cfRule type="containsText" dxfId="875" priority="1213" operator="containsText" text="Completed Behind Schedule">
      <formula>NOT(ISERROR(SEARCH("Completed Behind Schedule",E19)))</formula>
    </cfRule>
    <cfRule type="containsText" dxfId="874" priority="1214" operator="containsText" text="Off Target">
      <formula>NOT(ISERROR(SEARCH("Off Target",E19)))</formula>
    </cfRule>
    <cfRule type="containsText" dxfId="873" priority="1215" operator="containsText" text="In Danger of Falling Behind Target">
      <formula>NOT(ISERROR(SEARCH("In Danger of Falling Behind Target",E19)))</formula>
    </cfRule>
    <cfRule type="containsText" dxfId="872" priority="1216" operator="containsText" text="On Track to be Achieved">
      <formula>NOT(ISERROR(SEARCH("On Track to be Achieved",E19)))</formula>
    </cfRule>
    <cfRule type="containsText" dxfId="871" priority="1217" operator="containsText" text="Fully Achieved">
      <formula>NOT(ISERROR(SEARCH("Fully Achieved",E19)))</formula>
    </cfRule>
    <cfRule type="containsText" dxfId="870" priority="1218" operator="containsText" text="Fully Achieved">
      <formula>NOT(ISERROR(SEARCH("Fully Achieved",E19)))</formula>
    </cfRule>
    <cfRule type="containsText" dxfId="869" priority="1219" operator="containsText" text="Fully Achieved">
      <formula>NOT(ISERROR(SEARCH("Fully Achieved",E19)))</formula>
    </cfRule>
    <cfRule type="containsText" dxfId="868" priority="1220" operator="containsText" text="Deferred">
      <formula>NOT(ISERROR(SEARCH("Deferred",E19)))</formula>
    </cfRule>
    <cfRule type="containsText" dxfId="867" priority="1221" operator="containsText" text="Deleted">
      <formula>NOT(ISERROR(SEARCH("Deleted",E19)))</formula>
    </cfRule>
    <cfRule type="containsText" dxfId="866" priority="1222" operator="containsText" text="In Danger of Falling Behind Target">
      <formula>NOT(ISERROR(SEARCH("In Danger of Falling Behind Target",E19)))</formula>
    </cfRule>
    <cfRule type="containsText" dxfId="865" priority="1223" operator="containsText" text="Not yet due">
      <formula>NOT(ISERROR(SEARCH("Not yet due",E19)))</formula>
    </cfRule>
    <cfRule type="containsText" dxfId="864" priority="1224" operator="containsText" text="Update not Provided">
      <formula>NOT(ISERROR(SEARCH("Update not Provided",E19)))</formula>
    </cfRule>
  </conditionalFormatting>
  <conditionalFormatting sqref="E24:E25">
    <cfRule type="containsText" dxfId="863" priority="1153" operator="containsText" text="On track to be achieved">
      <formula>NOT(ISERROR(SEARCH("On track to be achieved",E24)))</formula>
    </cfRule>
    <cfRule type="containsText" dxfId="862" priority="1154" operator="containsText" text="Deferred">
      <formula>NOT(ISERROR(SEARCH("Deferred",E24)))</formula>
    </cfRule>
    <cfRule type="containsText" dxfId="861" priority="1155" operator="containsText" text="Deleted">
      <formula>NOT(ISERROR(SEARCH("Deleted",E24)))</formula>
    </cfRule>
    <cfRule type="containsText" dxfId="860" priority="1156" operator="containsText" text="In Danger of Falling Behind Target">
      <formula>NOT(ISERROR(SEARCH("In Danger of Falling Behind Target",E24)))</formula>
    </cfRule>
    <cfRule type="containsText" dxfId="859" priority="1157" operator="containsText" text="Not yet due">
      <formula>NOT(ISERROR(SEARCH("Not yet due",E24)))</formula>
    </cfRule>
    <cfRule type="containsText" dxfId="858" priority="1158" operator="containsText" text="Update not Provided">
      <formula>NOT(ISERROR(SEARCH("Update not Provided",E24)))</formula>
    </cfRule>
    <cfRule type="containsText" dxfId="857" priority="1159" operator="containsText" text="Not yet due">
      <formula>NOT(ISERROR(SEARCH("Not yet due",E24)))</formula>
    </cfRule>
    <cfRule type="containsText" dxfId="856" priority="1160" operator="containsText" text="Completed Behind Schedule">
      <formula>NOT(ISERROR(SEARCH("Completed Behind Schedule",E24)))</formula>
    </cfRule>
    <cfRule type="containsText" dxfId="855" priority="1161" operator="containsText" text="Off Target">
      <formula>NOT(ISERROR(SEARCH("Off Target",E24)))</formula>
    </cfRule>
    <cfRule type="containsText" dxfId="854" priority="1162" operator="containsText" text="On Track to be Achieved">
      <formula>NOT(ISERROR(SEARCH("On Track to be Achieved",E24)))</formula>
    </cfRule>
    <cfRule type="containsText" dxfId="853" priority="1163" operator="containsText" text="Fully Achieved">
      <formula>NOT(ISERROR(SEARCH("Fully Achieved",E24)))</formula>
    </cfRule>
    <cfRule type="containsText" dxfId="852" priority="1164" operator="containsText" text="Not yet due">
      <formula>NOT(ISERROR(SEARCH("Not yet due",E24)))</formula>
    </cfRule>
    <cfRule type="containsText" dxfId="851" priority="1165" operator="containsText" text="Not Yet Due">
      <formula>NOT(ISERROR(SEARCH("Not Yet Due",E24)))</formula>
    </cfRule>
    <cfRule type="containsText" dxfId="850" priority="1166" operator="containsText" text="Deferred">
      <formula>NOT(ISERROR(SEARCH("Deferred",E24)))</formula>
    </cfRule>
    <cfRule type="containsText" dxfId="849" priority="1167" operator="containsText" text="Deleted">
      <formula>NOT(ISERROR(SEARCH("Deleted",E24)))</formula>
    </cfRule>
    <cfRule type="containsText" dxfId="848" priority="1168" operator="containsText" text="In Danger of Falling Behind Target">
      <formula>NOT(ISERROR(SEARCH("In Danger of Falling Behind Target",E24)))</formula>
    </cfRule>
    <cfRule type="containsText" dxfId="847" priority="1169" operator="containsText" text="Not yet due">
      <formula>NOT(ISERROR(SEARCH("Not yet due",E24)))</formula>
    </cfRule>
    <cfRule type="containsText" dxfId="846" priority="1170" operator="containsText" text="Completed Behind Schedule">
      <formula>NOT(ISERROR(SEARCH("Completed Behind Schedule",E24)))</formula>
    </cfRule>
    <cfRule type="containsText" dxfId="845" priority="1171" operator="containsText" text="Off Target">
      <formula>NOT(ISERROR(SEARCH("Off Target",E24)))</formula>
    </cfRule>
    <cfRule type="containsText" dxfId="844" priority="1172" operator="containsText" text="In Danger of Falling Behind Target">
      <formula>NOT(ISERROR(SEARCH("In Danger of Falling Behind Target",E24)))</formula>
    </cfRule>
    <cfRule type="containsText" dxfId="843" priority="1173" operator="containsText" text="On Track to be Achieved">
      <formula>NOT(ISERROR(SEARCH("On Track to be Achieved",E24)))</formula>
    </cfRule>
    <cfRule type="containsText" dxfId="842" priority="1174" operator="containsText" text="Fully Achieved">
      <formula>NOT(ISERROR(SEARCH("Fully Achieved",E24)))</formula>
    </cfRule>
    <cfRule type="containsText" dxfId="841" priority="1175" operator="containsText" text="Update not Provided">
      <formula>NOT(ISERROR(SEARCH("Update not Provided",E24)))</formula>
    </cfRule>
    <cfRule type="containsText" dxfId="840" priority="1176" operator="containsText" text="Not yet due">
      <formula>NOT(ISERROR(SEARCH("Not yet due",E24)))</formula>
    </cfRule>
    <cfRule type="containsText" dxfId="839" priority="1177" operator="containsText" text="Completed Behind Schedule">
      <formula>NOT(ISERROR(SEARCH("Completed Behind Schedule",E24)))</formula>
    </cfRule>
    <cfRule type="containsText" dxfId="838" priority="1178" operator="containsText" text="Off Target">
      <formula>NOT(ISERROR(SEARCH("Off Target",E24)))</formula>
    </cfRule>
    <cfRule type="containsText" dxfId="837" priority="1179" operator="containsText" text="In Danger of Falling Behind Target">
      <formula>NOT(ISERROR(SEARCH("In Danger of Falling Behind Target",E24)))</formula>
    </cfRule>
    <cfRule type="containsText" dxfId="836" priority="1180" operator="containsText" text="On Track to be Achieved">
      <formula>NOT(ISERROR(SEARCH("On Track to be Achieved",E24)))</formula>
    </cfRule>
    <cfRule type="containsText" dxfId="835" priority="1181" operator="containsText" text="Fully Achieved">
      <formula>NOT(ISERROR(SEARCH("Fully Achieved",E24)))</formula>
    </cfRule>
    <cfRule type="containsText" dxfId="834" priority="1182" operator="containsText" text="Fully Achieved">
      <formula>NOT(ISERROR(SEARCH("Fully Achieved",E24)))</formula>
    </cfRule>
    <cfRule type="containsText" dxfId="833" priority="1183" operator="containsText" text="Fully Achieved">
      <formula>NOT(ISERROR(SEARCH("Fully Achieved",E24)))</formula>
    </cfRule>
    <cfRule type="containsText" dxfId="832" priority="1184" operator="containsText" text="Deferred">
      <formula>NOT(ISERROR(SEARCH("Deferred",E24)))</formula>
    </cfRule>
    <cfRule type="containsText" dxfId="831" priority="1185" operator="containsText" text="Deleted">
      <formula>NOT(ISERROR(SEARCH("Deleted",E24)))</formula>
    </cfRule>
    <cfRule type="containsText" dxfId="830" priority="1186" operator="containsText" text="In Danger of Falling Behind Target">
      <formula>NOT(ISERROR(SEARCH("In Danger of Falling Behind Target",E24)))</formula>
    </cfRule>
    <cfRule type="containsText" dxfId="829" priority="1187" operator="containsText" text="Not yet due">
      <formula>NOT(ISERROR(SEARCH("Not yet due",E24)))</formula>
    </cfRule>
    <cfRule type="containsText" dxfId="828" priority="1188" operator="containsText" text="Update not Provided">
      <formula>NOT(ISERROR(SEARCH("Update not Provided",E24)))</formula>
    </cfRule>
  </conditionalFormatting>
  <conditionalFormatting sqref="E27">
    <cfRule type="containsText" dxfId="827" priority="1117" operator="containsText" text="On track to be achieved">
      <formula>NOT(ISERROR(SEARCH("On track to be achieved",E27)))</formula>
    </cfRule>
    <cfRule type="containsText" dxfId="826" priority="1118" operator="containsText" text="Deferred">
      <formula>NOT(ISERROR(SEARCH("Deferred",E27)))</formula>
    </cfRule>
    <cfRule type="containsText" dxfId="825" priority="1119" operator="containsText" text="Deleted">
      <formula>NOT(ISERROR(SEARCH("Deleted",E27)))</formula>
    </cfRule>
    <cfRule type="containsText" dxfId="824" priority="1120" operator="containsText" text="In Danger of Falling Behind Target">
      <formula>NOT(ISERROR(SEARCH("In Danger of Falling Behind Target",E27)))</formula>
    </cfRule>
    <cfRule type="containsText" dxfId="823" priority="1121" operator="containsText" text="Not yet due">
      <formula>NOT(ISERROR(SEARCH("Not yet due",E27)))</formula>
    </cfRule>
    <cfRule type="containsText" dxfId="822" priority="1122" operator="containsText" text="Update not Provided">
      <formula>NOT(ISERROR(SEARCH("Update not Provided",E27)))</formula>
    </cfRule>
    <cfRule type="containsText" dxfId="821" priority="1123" operator="containsText" text="Not yet due">
      <formula>NOT(ISERROR(SEARCH("Not yet due",E27)))</formula>
    </cfRule>
    <cfRule type="containsText" dxfId="820" priority="1124" operator="containsText" text="Completed Behind Schedule">
      <formula>NOT(ISERROR(SEARCH("Completed Behind Schedule",E27)))</formula>
    </cfRule>
    <cfRule type="containsText" dxfId="819" priority="1125" operator="containsText" text="Off Target">
      <formula>NOT(ISERROR(SEARCH("Off Target",E27)))</formula>
    </cfRule>
    <cfRule type="containsText" dxfId="818" priority="1126" operator="containsText" text="On Track to be Achieved">
      <formula>NOT(ISERROR(SEARCH("On Track to be Achieved",E27)))</formula>
    </cfRule>
    <cfRule type="containsText" dxfId="817" priority="1127" operator="containsText" text="Fully Achieved">
      <formula>NOT(ISERROR(SEARCH("Fully Achieved",E27)))</formula>
    </cfRule>
    <cfRule type="containsText" dxfId="816" priority="1128" operator="containsText" text="Not yet due">
      <formula>NOT(ISERROR(SEARCH("Not yet due",E27)))</formula>
    </cfRule>
    <cfRule type="containsText" dxfId="815" priority="1129" operator="containsText" text="Not Yet Due">
      <formula>NOT(ISERROR(SEARCH("Not Yet Due",E27)))</formula>
    </cfRule>
    <cfRule type="containsText" dxfId="814" priority="1130" operator="containsText" text="Deferred">
      <formula>NOT(ISERROR(SEARCH("Deferred",E27)))</formula>
    </cfRule>
    <cfRule type="containsText" dxfId="813" priority="1131" operator="containsText" text="Deleted">
      <formula>NOT(ISERROR(SEARCH("Deleted",E27)))</formula>
    </cfRule>
    <cfRule type="containsText" dxfId="812" priority="1132" operator="containsText" text="In Danger of Falling Behind Target">
      <formula>NOT(ISERROR(SEARCH("In Danger of Falling Behind Target",E27)))</formula>
    </cfRule>
    <cfRule type="containsText" dxfId="811" priority="1133" operator="containsText" text="Not yet due">
      <formula>NOT(ISERROR(SEARCH("Not yet due",E27)))</formula>
    </cfRule>
    <cfRule type="containsText" dxfId="810" priority="1134" operator="containsText" text="Completed Behind Schedule">
      <formula>NOT(ISERROR(SEARCH("Completed Behind Schedule",E27)))</formula>
    </cfRule>
    <cfRule type="containsText" dxfId="809" priority="1135" operator="containsText" text="Off Target">
      <formula>NOT(ISERROR(SEARCH("Off Target",E27)))</formula>
    </cfRule>
    <cfRule type="containsText" dxfId="808" priority="1136" operator="containsText" text="In Danger of Falling Behind Target">
      <formula>NOT(ISERROR(SEARCH("In Danger of Falling Behind Target",E27)))</formula>
    </cfRule>
    <cfRule type="containsText" dxfId="807" priority="1137" operator="containsText" text="On Track to be Achieved">
      <formula>NOT(ISERROR(SEARCH("On Track to be Achieved",E27)))</formula>
    </cfRule>
    <cfRule type="containsText" dxfId="806" priority="1138" operator="containsText" text="Fully Achieved">
      <formula>NOT(ISERROR(SEARCH("Fully Achieved",E27)))</formula>
    </cfRule>
    <cfRule type="containsText" dxfId="805" priority="1139" operator="containsText" text="Update not Provided">
      <formula>NOT(ISERROR(SEARCH("Update not Provided",E27)))</formula>
    </cfRule>
    <cfRule type="containsText" dxfId="804" priority="1140" operator="containsText" text="Not yet due">
      <formula>NOT(ISERROR(SEARCH("Not yet due",E27)))</formula>
    </cfRule>
    <cfRule type="containsText" dxfId="803" priority="1141" operator="containsText" text="Completed Behind Schedule">
      <formula>NOT(ISERROR(SEARCH("Completed Behind Schedule",E27)))</formula>
    </cfRule>
    <cfRule type="containsText" dxfId="802" priority="1142" operator="containsText" text="Off Target">
      <formula>NOT(ISERROR(SEARCH("Off Target",E27)))</formula>
    </cfRule>
    <cfRule type="containsText" dxfId="801" priority="1143" operator="containsText" text="In Danger of Falling Behind Target">
      <formula>NOT(ISERROR(SEARCH("In Danger of Falling Behind Target",E27)))</formula>
    </cfRule>
    <cfRule type="containsText" dxfId="800" priority="1144" operator="containsText" text="On Track to be Achieved">
      <formula>NOT(ISERROR(SEARCH("On Track to be Achieved",E27)))</formula>
    </cfRule>
    <cfRule type="containsText" dxfId="799" priority="1145" operator="containsText" text="Fully Achieved">
      <formula>NOT(ISERROR(SEARCH("Fully Achieved",E27)))</formula>
    </cfRule>
    <cfRule type="containsText" dxfId="798" priority="1146" operator="containsText" text="Fully Achieved">
      <formula>NOT(ISERROR(SEARCH("Fully Achieved",E27)))</formula>
    </cfRule>
    <cfRule type="containsText" dxfId="797" priority="1147" operator="containsText" text="Fully Achieved">
      <formula>NOT(ISERROR(SEARCH("Fully Achieved",E27)))</formula>
    </cfRule>
    <cfRule type="containsText" dxfId="796" priority="1148" operator="containsText" text="Deferred">
      <formula>NOT(ISERROR(SEARCH("Deferred",E27)))</formula>
    </cfRule>
    <cfRule type="containsText" dxfId="795" priority="1149" operator="containsText" text="Deleted">
      <formula>NOT(ISERROR(SEARCH("Deleted",E27)))</formula>
    </cfRule>
    <cfRule type="containsText" dxfId="794" priority="1150" operator="containsText" text="In Danger of Falling Behind Target">
      <formula>NOT(ISERROR(SEARCH("In Danger of Falling Behind Target",E27)))</formula>
    </cfRule>
    <cfRule type="containsText" dxfId="793" priority="1151" operator="containsText" text="Not yet due">
      <formula>NOT(ISERROR(SEARCH("Not yet due",E27)))</formula>
    </cfRule>
    <cfRule type="containsText" dxfId="792" priority="1152" operator="containsText" text="Update not Provided">
      <formula>NOT(ISERROR(SEARCH("Update not Provided",E27)))</formula>
    </cfRule>
  </conditionalFormatting>
  <conditionalFormatting sqref="E33">
    <cfRule type="containsText" dxfId="791" priority="1081" operator="containsText" text="On track to be achieved">
      <formula>NOT(ISERROR(SEARCH("On track to be achieved",E33)))</formula>
    </cfRule>
    <cfRule type="containsText" dxfId="790" priority="1082" operator="containsText" text="Deferred">
      <formula>NOT(ISERROR(SEARCH("Deferred",E33)))</formula>
    </cfRule>
    <cfRule type="containsText" dxfId="789" priority="1083" operator="containsText" text="Deleted">
      <formula>NOT(ISERROR(SEARCH("Deleted",E33)))</formula>
    </cfRule>
    <cfRule type="containsText" dxfId="788" priority="1084" operator="containsText" text="In Danger of Falling Behind Target">
      <formula>NOT(ISERROR(SEARCH("In Danger of Falling Behind Target",E33)))</formula>
    </cfRule>
    <cfRule type="containsText" dxfId="787" priority="1085" operator="containsText" text="Not yet due">
      <formula>NOT(ISERROR(SEARCH("Not yet due",E33)))</formula>
    </cfRule>
    <cfRule type="containsText" dxfId="786" priority="1086" operator="containsText" text="Update not Provided">
      <formula>NOT(ISERROR(SEARCH("Update not Provided",E33)))</formula>
    </cfRule>
    <cfRule type="containsText" dxfId="785" priority="1087" operator="containsText" text="Not yet due">
      <formula>NOT(ISERROR(SEARCH("Not yet due",E33)))</formula>
    </cfRule>
    <cfRule type="containsText" dxfId="784" priority="1088" operator="containsText" text="Completed Behind Schedule">
      <formula>NOT(ISERROR(SEARCH("Completed Behind Schedule",E33)))</formula>
    </cfRule>
    <cfRule type="containsText" dxfId="783" priority="1089" operator="containsText" text="Off Target">
      <formula>NOT(ISERROR(SEARCH("Off Target",E33)))</formula>
    </cfRule>
    <cfRule type="containsText" dxfId="782" priority="1090" operator="containsText" text="On Track to be Achieved">
      <formula>NOT(ISERROR(SEARCH("On Track to be Achieved",E33)))</formula>
    </cfRule>
    <cfRule type="containsText" dxfId="781" priority="1091" operator="containsText" text="Fully Achieved">
      <formula>NOT(ISERROR(SEARCH("Fully Achieved",E33)))</formula>
    </cfRule>
    <cfRule type="containsText" dxfId="780" priority="1092" operator="containsText" text="Not yet due">
      <formula>NOT(ISERROR(SEARCH("Not yet due",E33)))</formula>
    </cfRule>
    <cfRule type="containsText" dxfId="779" priority="1093" operator="containsText" text="Not Yet Due">
      <formula>NOT(ISERROR(SEARCH("Not Yet Due",E33)))</formula>
    </cfRule>
    <cfRule type="containsText" dxfId="778" priority="1094" operator="containsText" text="Deferred">
      <formula>NOT(ISERROR(SEARCH("Deferred",E33)))</formula>
    </cfRule>
    <cfRule type="containsText" dxfId="777" priority="1095" operator="containsText" text="Deleted">
      <formula>NOT(ISERROR(SEARCH("Deleted",E33)))</formula>
    </cfRule>
    <cfRule type="containsText" dxfId="776" priority="1096" operator="containsText" text="In Danger of Falling Behind Target">
      <formula>NOT(ISERROR(SEARCH("In Danger of Falling Behind Target",E33)))</formula>
    </cfRule>
    <cfRule type="containsText" dxfId="775" priority="1097" operator="containsText" text="Not yet due">
      <formula>NOT(ISERROR(SEARCH("Not yet due",E33)))</formula>
    </cfRule>
    <cfRule type="containsText" dxfId="774" priority="1098" operator="containsText" text="Completed Behind Schedule">
      <formula>NOT(ISERROR(SEARCH("Completed Behind Schedule",E33)))</formula>
    </cfRule>
    <cfRule type="containsText" dxfId="773" priority="1099" operator="containsText" text="Off Target">
      <formula>NOT(ISERROR(SEARCH("Off Target",E33)))</formula>
    </cfRule>
    <cfRule type="containsText" dxfId="772" priority="1100" operator="containsText" text="In Danger of Falling Behind Target">
      <formula>NOT(ISERROR(SEARCH("In Danger of Falling Behind Target",E33)))</formula>
    </cfRule>
    <cfRule type="containsText" dxfId="771" priority="1101" operator="containsText" text="On Track to be Achieved">
      <formula>NOT(ISERROR(SEARCH("On Track to be Achieved",E33)))</formula>
    </cfRule>
    <cfRule type="containsText" dxfId="770" priority="1102" operator="containsText" text="Fully Achieved">
      <formula>NOT(ISERROR(SEARCH("Fully Achieved",E33)))</formula>
    </cfRule>
    <cfRule type="containsText" dxfId="769" priority="1103" operator="containsText" text="Update not Provided">
      <formula>NOT(ISERROR(SEARCH("Update not Provided",E33)))</formula>
    </cfRule>
    <cfRule type="containsText" dxfId="768" priority="1104" operator="containsText" text="Not yet due">
      <formula>NOT(ISERROR(SEARCH("Not yet due",E33)))</formula>
    </cfRule>
    <cfRule type="containsText" dxfId="767" priority="1105" operator="containsText" text="Completed Behind Schedule">
      <formula>NOT(ISERROR(SEARCH("Completed Behind Schedule",E33)))</formula>
    </cfRule>
    <cfRule type="containsText" dxfId="766" priority="1106" operator="containsText" text="Off Target">
      <formula>NOT(ISERROR(SEARCH("Off Target",E33)))</formula>
    </cfRule>
    <cfRule type="containsText" dxfId="765" priority="1107" operator="containsText" text="In Danger of Falling Behind Target">
      <formula>NOT(ISERROR(SEARCH("In Danger of Falling Behind Target",E33)))</formula>
    </cfRule>
    <cfRule type="containsText" dxfId="764" priority="1108" operator="containsText" text="On Track to be Achieved">
      <formula>NOT(ISERROR(SEARCH("On Track to be Achieved",E33)))</formula>
    </cfRule>
    <cfRule type="containsText" dxfId="763" priority="1109" operator="containsText" text="Fully Achieved">
      <formula>NOT(ISERROR(SEARCH("Fully Achieved",E33)))</formula>
    </cfRule>
    <cfRule type="containsText" dxfId="762" priority="1110" operator="containsText" text="Fully Achieved">
      <formula>NOT(ISERROR(SEARCH("Fully Achieved",E33)))</formula>
    </cfRule>
    <cfRule type="containsText" dxfId="761" priority="1111" operator="containsText" text="Fully Achieved">
      <formula>NOT(ISERROR(SEARCH("Fully Achieved",E33)))</formula>
    </cfRule>
    <cfRule type="containsText" dxfId="760" priority="1112" operator="containsText" text="Deferred">
      <formula>NOT(ISERROR(SEARCH("Deferred",E33)))</formula>
    </cfRule>
    <cfRule type="containsText" dxfId="759" priority="1113" operator="containsText" text="Deleted">
      <formula>NOT(ISERROR(SEARCH("Deleted",E33)))</formula>
    </cfRule>
    <cfRule type="containsText" dxfId="758" priority="1114" operator="containsText" text="In Danger of Falling Behind Target">
      <formula>NOT(ISERROR(SEARCH("In Danger of Falling Behind Target",E33)))</formula>
    </cfRule>
    <cfRule type="containsText" dxfId="757" priority="1115" operator="containsText" text="Not yet due">
      <formula>NOT(ISERROR(SEARCH("Not yet due",E33)))</formula>
    </cfRule>
    <cfRule type="containsText" dxfId="756" priority="1116" operator="containsText" text="Update not Provided">
      <formula>NOT(ISERROR(SEARCH("Update not Provided",E33)))</formula>
    </cfRule>
  </conditionalFormatting>
  <conditionalFormatting sqref="E35">
    <cfRule type="containsText" dxfId="755" priority="1045" operator="containsText" text="On track to be achieved">
      <formula>NOT(ISERROR(SEARCH("On track to be achieved",E35)))</formula>
    </cfRule>
    <cfRule type="containsText" dxfId="754" priority="1046" operator="containsText" text="Deferred">
      <formula>NOT(ISERROR(SEARCH("Deferred",E35)))</formula>
    </cfRule>
    <cfRule type="containsText" dxfId="753" priority="1047" operator="containsText" text="Deleted">
      <formula>NOT(ISERROR(SEARCH("Deleted",E35)))</formula>
    </cfRule>
    <cfRule type="containsText" dxfId="752" priority="1048" operator="containsText" text="In Danger of Falling Behind Target">
      <formula>NOT(ISERROR(SEARCH("In Danger of Falling Behind Target",E35)))</formula>
    </cfRule>
    <cfRule type="containsText" dxfId="751" priority="1049" operator="containsText" text="Not yet due">
      <formula>NOT(ISERROR(SEARCH("Not yet due",E35)))</formula>
    </cfRule>
    <cfRule type="containsText" dxfId="750" priority="1050" operator="containsText" text="Update not Provided">
      <formula>NOT(ISERROR(SEARCH("Update not Provided",E35)))</formula>
    </cfRule>
    <cfRule type="containsText" dxfId="749" priority="1051" operator="containsText" text="Not yet due">
      <formula>NOT(ISERROR(SEARCH("Not yet due",E35)))</formula>
    </cfRule>
    <cfRule type="containsText" dxfId="748" priority="1052" operator="containsText" text="Completed Behind Schedule">
      <formula>NOT(ISERROR(SEARCH("Completed Behind Schedule",E35)))</formula>
    </cfRule>
    <cfRule type="containsText" dxfId="747" priority="1053" operator="containsText" text="Off Target">
      <formula>NOT(ISERROR(SEARCH("Off Target",E35)))</formula>
    </cfRule>
    <cfRule type="containsText" dxfId="746" priority="1054" operator="containsText" text="On Track to be Achieved">
      <formula>NOT(ISERROR(SEARCH("On Track to be Achieved",E35)))</formula>
    </cfRule>
    <cfRule type="containsText" dxfId="745" priority="1055" operator="containsText" text="Fully Achieved">
      <formula>NOT(ISERROR(SEARCH("Fully Achieved",E35)))</formula>
    </cfRule>
    <cfRule type="containsText" dxfId="744" priority="1056" operator="containsText" text="Not yet due">
      <formula>NOT(ISERROR(SEARCH("Not yet due",E35)))</formula>
    </cfRule>
    <cfRule type="containsText" dxfId="743" priority="1057" operator="containsText" text="Not Yet Due">
      <formula>NOT(ISERROR(SEARCH("Not Yet Due",E35)))</formula>
    </cfRule>
    <cfRule type="containsText" dxfId="742" priority="1058" operator="containsText" text="Deferred">
      <formula>NOT(ISERROR(SEARCH("Deferred",E35)))</formula>
    </cfRule>
    <cfRule type="containsText" dxfId="741" priority="1059" operator="containsText" text="Deleted">
      <formula>NOT(ISERROR(SEARCH("Deleted",E35)))</formula>
    </cfRule>
    <cfRule type="containsText" dxfId="740" priority="1060" operator="containsText" text="In Danger of Falling Behind Target">
      <formula>NOT(ISERROR(SEARCH("In Danger of Falling Behind Target",E35)))</formula>
    </cfRule>
    <cfRule type="containsText" dxfId="739" priority="1061" operator="containsText" text="Not yet due">
      <formula>NOT(ISERROR(SEARCH("Not yet due",E35)))</formula>
    </cfRule>
    <cfRule type="containsText" dxfId="738" priority="1062" operator="containsText" text="Completed Behind Schedule">
      <formula>NOT(ISERROR(SEARCH("Completed Behind Schedule",E35)))</formula>
    </cfRule>
    <cfRule type="containsText" dxfId="737" priority="1063" operator="containsText" text="Off Target">
      <formula>NOT(ISERROR(SEARCH("Off Target",E35)))</formula>
    </cfRule>
    <cfRule type="containsText" dxfId="736" priority="1064" operator="containsText" text="In Danger of Falling Behind Target">
      <formula>NOT(ISERROR(SEARCH("In Danger of Falling Behind Target",E35)))</formula>
    </cfRule>
    <cfRule type="containsText" dxfId="735" priority="1065" operator="containsText" text="On Track to be Achieved">
      <formula>NOT(ISERROR(SEARCH("On Track to be Achieved",E35)))</formula>
    </cfRule>
    <cfRule type="containsText" dxfId="734" priority="1066" operator="containsText" text="Fully Achieved">
      <formula>NOT(ISERROR(SEARCH("Fully Achieved",E35)))</formula>
    </cfRule>
    <cfRule type="containsText" dxfId="733" priority="1067" operator="containsText" text="Update not Provided">
      <formula>NOT(ISERROR(SEARCH("Update not Provided",E35)))</formula>
    </cfRule>
    <cfRule type="containsText" dxfId="732" priority="1068" operator="containsText" text="Not yet due">
      <formula>NOT(ISERROR(SEARCH("Not yet due",E35)))</formula>
    </cfRule>
    <cfRule type="containsText" dxfId="731" priority="1069" operator="containsText" text="Completed Behind Schedule">
      <formula>NOT(ISERROR(SEARCH("Completed Behind Schedule",E35)))</formula>
    </cfRule>
    <cfRule type="containsText" dxfId="730" priority="1070" operator="containsText" text="Off Target">
      <formula>NOT(ISERROR(SEARCH("Off Target",E35)))</formula>
    </cfRule>
    <cfRule type="containsText" dxfId="729" priority="1071" operator="containsText" text="In Danger of Falling Behind Target">
      <formula>NOT(ISERROR(SEARCH("In Danger of Falling Behind Target",E35)))</formula>
    </cfRule>
    <cfRule type="containsText" dxfId="728" priority="1072" operator="containsText" text="On Track to be Achieved">
      <formula>NOT(ISERROR(SEARCH("On Track to be Achieved",E35)))</formula>
    </cfRule>
    <cfRule type="containsText" dxfId="727" priority="1073" operator="containsText" text="Fully Achieved">
      <formula>NOT(ISERROR(SEARCH("Fully Achieved",E35)))</formula>
    </cfRule>
    <cfRule type="containsText" dxfId="726" priority="1074" operator="containsText" text="Fully Achieved">
      <formula>NOT(ISERROR(SEARCH("Fully Achieved",E35)))</formula>
    </cfRule>
    <cfRule type="containsText" dxfId="725" priority="1075" operator="containsText" text="Fully Achieved">
      <formula>NOT(ISERROR(SEARCH("Fully Achieved",E35)))</formula>
    </cfRule>
    <cfRule type="containsText" dxfId="724" priority="1076" operator="containsText" text="Deferred">
      <formula>NOT(ISERROR(SEARCH("Deferred",E35)))</formula>
    </cfRule>
    <cfRule type="containsText" dxfId="723" priority="1077" operator="containsText" text="Deleted">
      <formula>NOT(ISERROR(SEARCH("Deleted",E35)))</formula>
    </cfRule>
    <cfRule type="containsText" dxfId="722" priority="1078" operator="containsText" text="In Danger of Falling Behind Target">
      <formula>NOT(ISERROR(SEARCH("In Danger of Falling Behind Target",E35)))</formula>
    </cfRule>
    <cfRule type="containsText" dxfId="721" priority="1079" operator="containsText" text="Not yet due">
      <formula>NOT(ISERROR(SEARCH("Not yet due",E35)))</formula>
    </cfRule>
    <cfRule type="containsText" dxfId="720" priority="1080" operator="containsText" text="Update not Provided">
      <formula>NOT(ISERROR(SEARCH("Update not Provided",E35)))</formula>
    </cfRule>
  </conditionalFormatting>
  <conditionalFormatting sqref="E40:E41">
    <cfRule type="containsText" dxfId="719" priority="1009" operator="containsText" text="On track to be achieved">
      <formula>NOT(ISERROR(SEARCH("On track to be achieved",E40)))</formula>
    </cfRule>
    <cfRule type="containsText" dxfId="718" priority="1010" operator="containsText" text="Deferred">
      <formula>NOT(ISERROR(SEARCH("Deferred",E40)))</formula>
    </cfRule>
    <cfRule type="containsText" dxfId="717" priority="1011" operator="containsText" text="Deleted">
      <formula>NOT(ISERROR(SEARCH("Deleted",E40)))</formula>
    </cfRule>
    <cfRule type="containsText" dxfId="716" priority="1012" operator="containsText" text="In Danger of Falling Behind Target">
      <formula>NOT(ISERROR(SEARCH("In Danger of Falling Behind Target",E40)))</formula>
    </cfRule>
    <cfRule type="containsText" dxfId="715" priority="1013" operator="containsText" text="Not yet due">
      <formula>NOT(ISERROR(SEARCH("Not yet due",E40)))</formula>
    </cfRule>
    <cfRule type="containsText" dxfId="714" priority="1014" operator="containsText" text="Update not Provided">
      <formula>NOT(ISERROR(SEARCH("Update not Provided",E40)))</formula>
    </cfRule>
    <cfRule type="containsText" dxfId="713" priority="1015" operator="containsText" text="Not yet due">
      <formula>NOT(ISERROR(SEARCH("Not yet due",E40)))</formula>
    </cfRule>
    <cfRule type="containsText" dxfId="712" priority="1016" operator="containsText" text="Completed Behind Schedule">
      <formula>NOT(ISERROR(SEARCH("Completed Behind Schedule",E40)))</formula>
    </cfRule>
    <cfRule type="containsText" dxfId="711" priority="1017" operator="containsText" text="Off Target">
      <formula>NOT(ISERROR(SEARCH("Off Target",E40)))</formula>
    </cfRule>
    <cfRule type="containsText" dxfId="710" priority="1018" operator="containsText" text="On Track to be Achieved">
      <formula>NOT(ISERROR(SEARCH("On Track to be Achieved",E40)))</formula>
    </cfRule>
    <cfRule type="containsText" dxfId="709" priority="1019" operator="containsText" text="Fully Achieved">
      <formula>NOT(ISERROR(SEARCH("Fully Achieved",E40)))</formula>
    </cfRule>
    <cfRule type="containsText" dxfId="708" priority="1020" operator="containsText" text="Not yet due">
      <formula>NOT(ISERROR(SEARCH("Not yet due",E40)))</formula>
    </cfRule>
    <cfRule type="containsText" dxfId="707" priority="1021" operator="containsText" text="Not Yet Due">
      <formula>NOT(ISERROR(SEARCH("Not Yet Due",E40)))</formula>
    </cfRule>
    <cfRule type="containsText" dxfId="706" priority="1022" operator="containsText" text="Deferred">
      <formula>NOT(ISERROR(SEARCH("Deferred",E40)))</formula>
    </cfRule>
    <cfRule type="containsText" dxfId="705" priority="1023" operator="containsText" text="Deleted">
      <formula>NOT(ISERROR(SEARCH("Deleted",E40)))</formula>
    </cfRule>
    <cfRule type="containsText" dxfId="704" priority="1024" operator="containsText" text="In Danger of Falling Behind Target">
      <formula>NOT(ISERROR(SEARCH("In Danger of Falling Behind Target",E40)))</formula>
    </cfRule>
    <cfRule type="containsText" dxfId="703" priority="1025" operator="containsText" text="Not yet due">
      <formula>NOT(ISERROR(SEARCH("Not yet due",E40)))</formula>
    </cfRule>
    <cfRule type="containsText" dxfId="702" priority="1026" operator="containsText" text="Completed Behind Schedule">
      <formula>NOT(ISERROR(SEARCH("Completed Behind Schedule",E40)))</formula>
    </cfRule>
    <cfRule type="containsText" dxfId="701" priority="1027" operator="containsText" text="Off Target">
      <formula>NOT(ISERROR(SEARCH("Off Target",E40)))</formula>
    </cfRule>
    <cfRule type="containsText" dxfId="700" priority="1028" operator="containsText" text="In Danger of Falling Behind Target">
      <formula>NOT(ISERROR(SEARCH("In Danger of Falling Behind Target",E40)))</formula>
    </cfRule>
    <cfRule type="containsText" dxfId="699" priority="1029" operator="containsText" text="On Track to be Achieved">
      <formula>NOT(ISERROR(SEARCH("On Track to be Achieved",E40)))</formula>
    </cfRule>
    <cfRule type="containsText" dxfId="698" priority="1030" operator="containsText" text="Fully Achieved">
      <formula>NOT(ISERROR(SEARCH("Fully Achieved",E40)))</formula>
    </cfRule>
    <cfRule type="containsText" dxfId="697" priority="1031" operator="containsText" text="Update not Provided">
      <formula>NOT(ISERROR(SEARCH("Update not Provided",E40)))</formula>
    </cfRule>
    <cfRule type="containsText" dxfId="696" priority="1032" operator="containsText" text="Not yet due">
      <formula>NOT(ISERROR(SEARCH("Not yet due",E40)))</formula>
    </cfRule>
    <cfRule type="containsText" dxfId="695" priority="1033" operator="containsText" text="Completed Behind Schedule">
      <formula>NOT(ISERROR(SEARCH("Completed Behind Schedule",E40)))</formula>
    </cfRule>
    <cfRule type="containsText" dxfId="694" priority="1034" operator="containsText" text="Off Target">
      <formula>NOT(ISERROR(SEARCH("Off Target",E40)))</formula>
    </cfRule>
    <cfRule type="containsText" dxfId="693" priority="1035" operator="containsText" text="In Danger of Falling Behind Target">
      <formula>NOT(ISERROR(SEARCH("In Danger of Falling Behind Target",E40)))</formula>
    </cfRule>
    <cfRule type="containsText" dxfId="692" priority="1036" operator="containsText" text="On Track to be Achieved">
      <formula>NOT(ISERROR(SEARCH("On Track to be Achieved",E40)))</formula>
    </cfRule>
    <cfRule type="containsText" dxfId="691" priority="1037" operator="containsText" text="Fully Achieved">
      <formula>NOT(ISERROR(SEARCH("Fully Achieved",E40)))</formula>
    </cfRule>
    <cfRule type="containsText" dxfId="690" priority="1038" operator="containsText" text="Fully Achieved">
      <formula>NOT(ISERROR(SEARCH("Fully Achieved",E40)))</formula>
    </cfRule>
    <cfRule type="containsText" dxfId="689" priority="1039" operator="containsText" text="Fully Achieved">
      <formula>NOT(ISERROR(SEARCH("Fully Achieved",E40)))</formula>
    </cfRule>
    <cfRule type="containsText" dxfId="688" priority="1040" operator="containsText" text="Deferred">
      <formula>NOT(ISERROR(SEARCH("Deferred",E40)))</formula>
    </cfRule>
    <cfRule type="containsText" dxfId="687" priority="1041" operator="containsText" text="Deleted">
      <formula>NOT(ISERROR(SEARCH("Deleted",E40)))</formula>
    </cfRule>
    <cfRule type="containsText" dxfId="686" priority="1042" operator="containsText" text="In Danger of Falling Behind Target">
      <formula>NOT(ISERROR(SEARCH("In Danger of Falling Behind Target",E40)))</formula>
    </cfRule>
    <cfRule type="containsText" dxfId="685" priority="1043" operator="containsText" text="Not yet due">
      <formula>NOT(ISERROR(SEARCH("Not yet due",E40)))</formula>
    </cfRule>
    <cfRule type="containsText" dxfId="684" priority="1044" operator="containsText" text="Update not Provided">
      <formula>NOT(ISERROR(SEARCH("Update not Provided",E40)))</formula>
    </cfRule>
  </conditionalFormatting>
  <conditionalFormatting sqref="E43:E45">
    <cfRule type="containsText" dxfId="683" priority="973" operator="containsText" text="On track to be achieved">
      <formula>NOT(ISERROR(SEARCH("On track to be achieved",E43)))</formula>
    </cfRule>
    <cfRule type="containsText" dxfId="682" priority="974" operator="containsText" text="Deferred">
      <formula>NOT(ISERROR(SEARCH("Deferred",E43)))</formula>
    </cfRule>
    <cfRule type="containsText" dxfId="681" priority="975" operator="containsText" text="Deleted">
      <formula>NOT(ISERROR(SEARCH("Deleted",E43)))</formula>
    </cfRule>
    <cfRule type="containsText" dxfId="680" priority="976" operator="containsText" text="In Danger of Falling Behind Target">
      <formula>NOT(ISERROR(SEARCH("In Danger of Falling Behind Target",E43)))</formula>
    </cfRule>
    <cfRule type="containsText" dxfId="679" priority="977" operator="containsText" text="Not yet due">
      <formula>NOT(ISERROR(SEARCH("Not yet due",E43)))</formula>
    </cfRule>
    <cfRule type="containsText" dxfId="678" priority="978" operator="containsText" text="Update not Provided">
      <formula>NOT(ISERROR(SEARCH("Update not Provided",E43)))</formula>
    </cfRule>
    <cfRule type="containsText" dxfId="677" priority="979" operator="containsText" text="Not yet due">
      <formula>NOT(ISERROR(SEARCH("Not yet due",E43)))</formula>
    </cfRule>
    <cfRule type="containsText" dxfId="676" priority="980" operator="containsText" text="Completed Behind Schedule">
      <formula>NOT(ISERROR(SEARCH("Completed Behind Schedule",E43)))</formula>
    </cfRule>
    <cfRule type="containsText" dxfId="675" priority="981" operator="containsText" text="Off Target">
      <formula>NOT(ISERROR(SEARCH("Off Target",E43)))</formula>
    </cfRule>
    <cfRule type="containsText" dxfId="674" priority="982" operator="containsText" text="On Track to be Achieved">
      <formula>NOT(ISERROR(SEARCH("On Track to be Achieved",E43)))</formula>
    </cfRule>
    <cfRule type="containsText" dxfId="673" priority="983" operator="containsText" text="Fully Achieved">
      <formula>NOT(ISERROR(SEARCH("Fully Achieved",E43)))</formula>
    </cfRule>
    <cfRule type="containsText" dxfId="672" priority="984" operator="containsText" text="Not yet due">
      <formula>NOT(ISERROR(SEARCH("Not yet due",E43)))</formula>
    </cfRule>
    <cfRule type="containsText" dxfId="671" priority="985" operator="containsText" text="Not Yet Due">
      <formula>NOT(ISERROR(SEARCH("Not Yet Due",E43)))</formula>
    </cfRule>
    <cfRule type="containsText" dxfId="670" priority="986" operator="containsText" text="Deferred">
      <formula>NOT(ISERROR(SEARCH("Deferred",E43)))</formula>
    </cfRule>
    <cfRule type="containsText" dxfId="669" priority="987" operator="containsText" text="Deleted">
      <formula>NOT(ISERROR(SEARCH("Deleted",E43)))</formula>
    </cfRule>
    <cfRule type="containsText" dxfId="668" priority="988" operator="containsText" text="In Danger of Falling Behind Target">
      <formula>NOT(ISERROR(SEARCH("In Danger of Falling Behind Target",E43)))</formula>
    </cfRule>
    <cfRule type="containsText" dxfId="667" priority="989" operator="containsText" text="Not yet due">
      <formula>NOT(ISERROR(SEARCH("Not yet due",E43)))</formula>
    </cfRule>
    <cfRule type="containsText" dxfId="666" priority="990" operator="containsText" text="Completed Behind Schedule">
      <formula>NOT(ISERROR(SEARCH("Completed Behind Schedule",E43)))</formula>
    </cfRule>
    <cfRule type="containsText" dxfId="665" priority="991" operator="containsText" text="Off Target">
      <formula>NOT(ISERROR(SEARCH("Off Target",E43)))</formula>
    </cfRule>
    <cfRule type="containsText" dxfId="664" priority="992" operator="containsText" text="In Danger of Falling Behind Target">
      <formula>NOT(ISERROR(SEARCH("In Danger of Falling Behind Target",E43)))</formula>
    </cfRule>
    <cfRule type="containsText" dxfId="663" priority="993" operator="containsText" text="On Track to be Achieved">
      <formula>NOT(ISERROR(SEARCH("On Track to be Achieved",E43)))</formula>
    </cfRule>
    <cfRule type="containsText" dxfId="662" priority="994" operator="containsText" text="Fully Achieved">
      <formula>NOT(ISERROR(SEARCH("Fully Achieved",E43)))</formula>
    </cfRule>
    <cfRule type="containsText" dxfId="661" priority="995" operator="containsText" text="Update not Provided">
      <formula>NOT(ISERROR(SEARCH("Update not Provided",E43)))</formula>
    </cfRule>
    <cfRule type="containsText" dxfId="660" priority="996" operator="containsText" text="Not yet due">
      <formula>NOT(ISERROR(SEARCH("Not yet due",E43)))</formula>
    </cfRule>
    <cfRule type="containsText" dxfId="659" priority="997" operator="containsText" text="Completed Behind Schedule">
      <formula>NOT(ISERROR(SEARCH("Completed Behind Schedule",E43)))</formula>
    </cfRule>
    <cfRule type="containsText" dxfId="658" priority="998" operator="containsText" text="Off Target">
      <formula>NOT(ISERROR(SEARCH("Off Target",E43)))</formula>
    </cfRule>
    <cfRule type="containsText" dxfId="657" priority="999" operator="containsText" text="In Danger of Falling Behind Target">
      <formula>NOT(ISERROR(SEARCH("In Danger of Falling Behind Target",E43)))</formula>
    </cfRule>
    <cfRule type="containsText" dxfId="656" priority="1000" operator="containsText" text="On Track to be Achieved">
      <formula>NOT(ISERROR(SEARCH("On Track to be Achieved",E43)))</formula>
    </cfRule>
    <cfRule type="containsText" dxfId="655" priority="1001" operator="containsText" text="Fully Achieved">
      <formula>NOT(ISERROR(SEARCH("Fully Achieved",E43)))</formula>
    </cfRule>
    <cfRule type="containsText" dxfId="654" priority="1002" operator="containsText" text="Fully Achieved">
      <formula>NOT(ISERROR(SEARCH("Fully Achieved",E43)))</formula>
    </cfRule>
    <cfRule type="containsText" dxfId="653" priority="1003" operator="containsText" text="Fully Achieved">
      <formula>NOT(ISERROR(SEARCH("Fully Achieved",E43)))</formula>
    </cfRule>
    <cfRule type="containsText" dxfId="652" priority="1004" operator="containsText" text="Deferred">
      <formula>NOT(ISERROR(SEARCH("Deferred",E43)))</formula>
    </cfRule>
    <cfRule type="containsText" dxfId="651" priority="1005" operator="containsText" text="Deleted">
      <formula>NOT(ISERROR(SEARCH("Deleted",E43)))</formula>
    </cfRule>
    <cfRule type="containsText" dxfId="650" priority="1006" operator="containsText" text="In Danger of Falling Behind Target">
      <formula>NOT(ISERROR(SEARCH("In Danger of Falling Behind Target",E43)))</formula>
    </cfRule>
    <cfRule type="containsText" dxfId="649" priority="1007" operator="containsText" text="Not yet due">
      <formula>NOT(ISERROR(SEARCH("Not yet due",E43)))</formula>
    </cfRule>
    <cfRule type="containsText" dxfId="648" priority="1008" operator="containsText" text="Update not Provided">
      <formula>NOT(ISERROR(SEARCH("Update not Provided",E43)))</formula>
    </cfRule>
  </conditionalFormatting>
  <conditionalFormatting sqref="E48:E53">
    <cfRule type="containsText" dxfId="647" priority="937" operator="containsText" text="On track to be achieved">
      <formula>NOT(ISERROR(SEARCH("On track to be achieved",E48)))</formula>
    </cfRule>
    <cfRule type="containsText" dxfId="646" priority="938" operator="containsText" text="Deferred">
      <formula>NOT(ISERROR(SEARCH("Deferred",E48)))</formula>
    </cfRule>
    <cfRule type="containsText" dxfId="645" priority="939" operator="containsText" text="Deleted">
      <formula>NOT(ISERROR(SEARCH("Deleted",E48)))</formula>
    </cfRule>
    <cfRule type="containsText" dxfId="644" priority="940" operator="containsText" text="In Danger of Falling Behind Target">
      <formula>NOT(ISERROR(SEARCH("In Danger of Falling Behind Target",E48)))</formula>
    </cfRule>
    <cfRule type="containsText" dxfId="643" priority="941" operator="containsText" text="Not yet due">
      <formula>NOT(ISERROR(SEARCH("Not yet due",E48)))</formula>
    </cfRule>
    <cfRule type="containsText" dxfId="642" priority="942" operator="containsText" text="Update not Provided">
      <formula>NOT(ISERROR(SEARCH("Update not Provided",E48)))</formula>
    </cfRule>
    <cfRule type="containsText" dxfId="641" priority="943" operator="containsText" text="Not yet due">
      <formula>NOT(ISERROR(SEARCH("Not yet due",E48)))</formula>
    </cfRule>
    <cfRule type="containsText" dxfId="640" priority="944" operator="containsText" text="Completed Behind Schedule">
      <formula>NOT(ISERROR(SEARCH("Completed Behind Schedule",E48)))</formula>
    </cfRule>
    <cfRule type="containsText" dxfId="639" priority="945" operator="containsText" text="Off Target">
      <formula>NOT(ISERROR(SEARCH("Off Target",E48)))</formula>
    </cfRule>
    <cfRule type="containsText" dxfId="638" priority="946" operator="containsText" text="On Track to be Achieved">
      <formula>NOT(ISERROR(SEARCH("On Track to be Achieved",E48)))</formula>
    </cfRule>
    <cfRule type="containsText" dxfId="637" priority="947" operator="containsText" text="Fully Achieved">
      <formula>NOT(ISERROR(SEARCH("Fully Achieved",E48)))</formula>
    </cfRule>
    <cfRule type="containsText" dxfId="636" priority="948" operator="containsText" text="Not yet due">
      <formula>NOT(ISERROR(SEARCH("Not yet due",E48)))</formula>
    </cfRule>
    <cfRule type="containsText" dxfId="635" priority="949" operator="containsText" text="Not Yet Due">
      <formula>NOT(ISERROR(SEARCH("Not Yet Due",E48)))</formula>
    </cfRule>
    <cfRule type="containsText" dxfId="634" priority="950" operator="containsText" text="Deferred">
      <formula>NOT(ISERROR(SEARCH("Deferred",E48)))</formula>
    </cfRule>
    <cfRule type="containsText" dxfId="633" priority="951" operator="containsText" text="Deleted">
      <formula>NOT(ISERROR(SEARCH("Deleted",E48)))</formula>
    </cfRule>
    <cfRule type="containsText" dxfId="632" priority="952" operator="containsText" text="In Danger of Falling Behind Target">
      <formula>NOT(ISERROR(SEARCH("In Danger of Falling Behind Target",E48)))</formula>
    </cfRule>
    <cfRule type="containsText" dxfId="631" priority="953" operator="containsText" text="Not yet due">
      <formula>NOT(ISERROR(SEARCH("Not yet due",E48)))</formula>
    </cfRule>
    <cfRule type="containsText" dxfId="630" priority="954" operator="containsText" text="Completed Behind Schedule">
      <formula>NOT(ISERROR(SEARCH("Completed Behind Schedule",E48)))</formula>
    </cfRule>
    <cfRule type="containsText" dxfId="629" priority="955" operator="containsText" text="Off Target">
      <formula>NOT(ISERROR(SEARCH("Off Target",E48)))</formula>
    </cfRule>
    <cfRule type="containsText" dxfId="628" priority="956" operator="containsText" text="In Danger of Falling Behind Target">
      <formula>NOT(ISERROR(SEARCH("In Danger of Falling Behind Target",E48)))</formula>
    </cfRule>
    <cfRule type="containsText" dxfId="627" priority="957" operator="containsText" text="On Track to be Achieved">
      <formula>NOT(ISERROR(SEARCH("On Track to be Achieved",E48)))</formula>
    </cfRule>
    <cfRule type="containsText" dxfId="626" priority="958" operator="containsText" text="Fully Achieved">
      <formula>NOT(ISERROR(SEARCH("Fully Achieved",E48)))</formula>
    </cfRule>
    <cfRule type="containsText" dxfId="625" priority="959" operator="containsText" text="Update not Provided">
      <formula>NOT(ISERROR(SEARCH("Update not Provided",E48)))</formula>
    </cfRule>
    <cfRule type="containsText" dxfId="624" priority="960" operator="containsText" text="Not yet due">
      <formula>NOT(ISERROR(SEARCH("Not yet due",E48)))</formula>
    </cfRule>
    <cfRule type="containsText" dxfId="623" priority="961" operator="containsText" text="Completed Behind Schedule">
      <formula>NOT(ISERROR(SEARCH("Completed Behind Schedule",E48)))</formula>
    </cfRule>
    <cfRule type="containsText" dxfId="622" priority="962" operator="containsText" text="Off Target">
      <formula>NOT(ISERROR(SEARCH("Off Target",E48)))</formula>
    </cfRule>
    <cfRule type="containsText" dxfId="621" priority="963" operator="containsText" text="In Danger of Falling Behind Target">
      <formula>NOT(ISERROR(SEARCH("In Danger of Falling Behind Target",E48)))</formula>
    </cfRule>
    <cfRule type="containsText" dxfId="620" priority="964" operator="containsText" text="On Track to be Achieved">
      <formula>NOT(ISERROR(SEARCH("On Track to be Achieved",E48)))</formula>
    </cfRule>
    <cfRule type="containsText" dxfId="619" priority="965" operator="containsText" text="Fully Achieved">
      <formula>NOT(ISERROR(SEARCH("Fully Achieved",E48)))</formula>
    </cfRule>
    <cfRule type="containsText" dxfId="618" priority="966" operator="containsText" text="Fully Achieved">
      <formula>NOT(ISERROR(SEARCH("Fully Achieved",E48)))</formula>
    </cfRule>
    <cfRule type="containsText" dxfId="617" priority="967" operator="containsText" text="Fully Achieved">
      <formula>NOT(ISERROR(SEARCH("Fully Achieved",E48)))</formula>
    </cfRule>
    <cfRule type="containsText" dxfId="616" priority="968" operator="containsText" text="Deferred">
      <formula>NOT(ISERROR(SEARCH("Deferred",E48)))</formula>
    </cfRule>
    <cfRule type="containsText" dxfId="615" priority="969" operator="containsText" text="Deleted">
      <formula>NOT(ISERROR(SEARCH("Deleted",E48)))</formula>
    </cfRule>
    <cfRule type="containsText" dxfId="614" priority="970" operator="containsText" text="In Danger of Falling Behind Target">
      <formula>NOT(ISERROR(SEARCH("In Danger of Falling Behind Target",E48)))</formula>
    </cfRule>
    <cfRule type="containsText" dxfId="613" priority="971" operator="containsText" text="Not yet due">
      <formula>NOT(ISERROR(SEARCH("Not yet due",E48)))</formula>
    </cfRule>
    <cfRule type="containsText" dxfId="612" priority="972" operator="containsText" text="Update not Provided">
      <formula>NOT(ISERROR(SEARCH("Update not Provided",E48)))</formula>
    </cfRule>
  </conditionalFormatting>
  <conditionalFormatting sqref="E55">
    <cfRule type="containsText" dxfId="611" priority="901" operator="containsText" text="On track to be achieved">
      <formula>NOT(ISERROR(SEARCH("On track to be achieved",E55)))</formula>
    </cfRule>
    <cfRule type="containsText" dxfId="610" priority="902" operator="containsText" text="Deferred">
      <formula>NOT(ISERROR(SEARCH("Deferred",E55)))</formula>
    </cfRule>
    <cfRule type="containsText" dxfId="609" priority="903" operator="containsText" text="Deleted">
      <formula>NOT(ISERROR(SEARCH("Deleted",E55)))</formula>
    </cfRule>
    <cfRule type="containsText" dxfId="608" priority="904" operator="containsText" text="In Danger of Falling Behind Target">
      <formula>NOT(ISERROR(SEARCH("In Danger of Falling Behind Target",E55)))</formula>
    </cfRule>
    <cfRule type="containsText" dxfId="607" priority="905" operator="containsText" text="Not yet due">
      <formula>NOT(ISERROR(SEARCH("Not yet due",E55)))</formula>
    </cfRule>
    <cfRule type="containsText" dxfId="606" priority="906" operator="containsText" text="Update not Provided">
      <formula>NOT(ISERROR(SEARCH("Update not Provided",E55)))</formula>
    </cfRule>
    <cfRule type="containsText" dxfId="605" priority="907" operator="containsText" text="Not yet due">
      <formula>NOT(ISERROR(SEARCH("Not yet due",E55)))</formula>
    </cfRule>
    <cfRule type="containsText" dxfId="604" priority="908" operator="containsText" text="Completed Behind Schedule">
      <formula>NOT(ISERROR(SEARCH("Completed Behind Schedule",E55)))</formula>
    </cfRule>
    <cfRule type="containsText" dxfId="603" priority="909" operator="containsText" text="Off Target">
      <formula>NOT(ISERROR(SEARCH("Off Target",E55)))</formula>
    </cfRule>
    <cfRule type="containsText" dxfId="602" priority="910" operator="containsText" text="On Track to be Achieved">
      <formula>NOT(ISERROR(SEARCH("On Track to be Achieved",E55)))</formula>
    </cfRule>
    <cfRule type="containsText" dxfId="601" priority="911" operator="containsText" text="Fully Achieved">
      <formula>NOT(ISERROR(SEARCH("Fully Achieved",E55)))</formula>
    </cfRule>
    <cfRule type="containsText" dxfId="600" priority="912" operator="containsText" text="Not yet due">
      <formula>NOT(ISERROR(SEARCH("Not yet due",E55)))</formula>
    </cfRule>
    <cfRule type="containsText" dxfId="599" priority="913" operator="containsText" text="Not Yet Due">
      <formula>NOT(ISERROR(SEARCH("Not Yet Due",E55)))</formula>
    </cfRule>
    <cfRule type="containsText" dxfId="598" priority="914" operator="containsText" text="Deferred">
      <formula>NOT(ISERROR(SEARCH("Deferred",E55)))</formula>
    </cfRule>
    <cfRule type="containsText" dxfId="597" priority="915" operator="containsText" text="Deleted">
      <formula>NOT(ISERROR(SEARCH("Deleted",E55)))</formula>
    </cfRule>
    <cfRule type="containsText" dxfId="596" priority="916" operator="containsText" text="In Danger of Falling Behind Target">
      <formula>NOT(ISERROR(SEARCH("In Danger of Falling Behind Target",E55)))</formula>
    </cfRule>
    <cfRule type="containsText" dxfId="595" priority="917" operator="containsText" text="Not yet due">
      <formula>NOT(ISERROR(SEARCH("Not yet due",E55)))</formula>
    </cfRule>
    <cfRule type="containsText" dxfId="594" priority="918" operator="containsText" text="Completed Behind Schedule">
      <formula>NOT(ISERROR(SEARCH("Completed Behind Schedule",E55)))</formula>
    </cfRule>
    <cfRule type="containsText" dxfId="593" priority="919" operator="containsText" text="Off Target">
      <formula>NOT(ISERROR(SEARCH("Off Target",E55)))</formula>
    </cfRule>
    <cfRule type="containsText" dxfId="592" priority="920" operator="containsText" text="In Danger of Falling Behind Target">
      <formula>NOT(ISERROR(SEARCH("In Danger of Falling Behind Target",E55)))</formula>
    </cfRule>
    <cfRule type="containsText" dxfId="591" priority="921" operator="containsText" text="On Track to be Achieved">
      <formula>NOT(ISERROR(SEARCH("On Track to be Achieved",E55)))</formula>
    </cfRule>
    <cfRule type="containsText" dxfId="590" priority="922" operator="containsText" text="Fully Achieved">
      <formula>NOT(ISERROR(SEARCH("Fully Achieved",E55)))</formula>
    </cfRule>
    <cfRule type="containsText" dxfId="589" priority="923" operator="containsText" text="Update not Provided">
      <formula>NOT(ISERROR(SEARCH("Update not Provided",E55)))</formula>
    </cfRule>
    <cfRule type="containsText" dxfId="588" priority="924" operator="containsText" text="Not yet due">
      <formula>NOT(ISERROR(SEARCH("Not yet due",E55)))</formula>
    </cfRule>
    <cfRule type="containsText" dxfId="587" priority="925" operator="containsText" text="Completed Behind Schedule">
      <formula>NOT(ISERROR(SEARCH("Completed Behind Schedule",E55)))</formula>
    </cfRule>
    <cfRule type="containsText" dxfId="586" priority="926" operator="containsText" text="Off Target">
      <formula>NOT(ISERROR(SEARCH("Off Target",E55)))</formula>
    </cfRule>
    <cfRule type="containsText" dxfId="585" priority="927" operator="containsText" text="In Danger of Falling Behind Target">
      <formula>NOT(ISERROR(SEARCH("In Danger of Falling Behind Target",E55)))</formula>
    </cfRule>
    <cfRule type="containsText" dxfId="584" priority="928" operator="containsText" text="On Track to be Achieved">
      <formula>NOT(ISERROR(SEARCH("On Track to be Achieved",E55)))</formula>
    </cfRule>
    <cfRule type="containsText" dxfId="583" priority="929" operator="containsText" text="Fully Achieved">
      <formula>NOT(ISERROR(SEARCH("Fully Achieved",E55)))</formula>
    </cfRule>
    <cfRule type="containsText" dxfId="582" priority="930" operator="containsText" text="Fully Achieved">
      <formula>NOT(ISERROR(SEARCH("Fully Achieved",E55)))</formula>
    </cfRule>
    <cfRule type="containsText" dxfId="581" priority="931" operator="containsText" text="Fully Achieved">
      <formula>NOT(ISERROR(SEARCH("Fully Achieved",E55)))</formula>
    </cfRule>
    <cfRule type="containsText" dxfId="580" priority="932" operator="containsText" text="Deferred">
      <formula>NOT(ISERROR(SEARCH("Deferred",E55)))</formula>
    </cfRule>
    <cfRule type="containsText" dxfId="579" priority="933" operator="containsText" text="Deleted">
      <formula>NOT(ISERROR(SEARCH("Deleted",E55)))</formula>
    </cfRule>
    <cfRule type="containsText" dxfId="578" priority="934" operator="containsText" text="In Danger of Falling Behind Target">
      <formula>NOT(ISERROR(SEARCH("In Danger of Falling Behind Target",E55)))</formula>
    </cfRule>
    <cfRule type="containsText" dxfId="577" priority="935" operator="containsText" text="Not yet due">
      <formula>NOT(ISERROR(SEARCH("Not yet due",E55)))</formula>
    </cfRule>
    <cfRule type="containsText" dxfId="576" priority="936" operator="containsText" text="Update not Provided">
      <formula>NOT(ISERROR(SEARCH("Update not Provided",E55)))</formula>
    </cfRule>
  </conditionalFormatting>
  <conditionalFormatting sqref="E57">
    <cfRule type="containsText" dxfId="575" priority="865" operator="containsText" text="On track to be achieved">
      <formula>NOT(ISERROR(SEARCH("On track to be achieved",E57)))</formula>
    </cfRule>
    <cfRule type="containsText" dxfId="574" priority="866" operator="containsText" text="Deferred">
      <formula>NOT(ISERROR(SEARCH("Deferred",E57)))</formula>
    </cfRule>
    <cfRule type="containsText" dxfId="573" priority="867" operator="containsText" text="Deleted">
      <formula>NOT(ISERROR(SEARCH("Deleted",E57)))</formula>
    </cfRule>
    <cfRule type="containsText" dxfId="572" priority="868" operator="containsText" text="In Danger of Falling Behind Target">
      <formula>NOT(ISERROR(SEARCH("In Danger of Falling Behind Target",E57)))</formula>
    </cfRule>
    <cfRule type="containsText" dxfId="571" priority="869" operator="containsText" text="Not yet due">
      <formula>NOT(ISERROR(SEARCH("Not yet due",E57)))</formula>
    </cfRule>
    <cfRule type="containsText" dxfId="570" priority="870" operator="containsText" text="Update not Provided">
      <formula>NOT(ISERROR(SEARCH("Update not Provided",E57)))</formula>
    </cfRule>
    <cfRule type="containsText" dxfId="569" priority="871" operator="containsText" text="Not yet due">
      <formula>NOT(ISERROR(SEARCH("Not yet due",E57)))</formula>
    </cfRule>
    <cfRule type="containsText" dxfId="568" priority="872" operator="containsText" text="Completed Behind Schedule">
      <formula>NOT(ISERROR(SEARCH("Completed Behind Schedule",E57)))</formula>
    </cfRule>
    <cfRule type="containsText" dxfId="567" priority="873" operator="containsText" text="Off Target">
      <formula>NOT(ISERROR(SEARCH("Off Target",E57)))</formula>
    </cfRule>
    <cfRule type="containsText" dxfId="566" priority="874" operator="containsText" text="On Track to be Achieved">
      <formula>NOT(ISERROR(SEARCH("On Track to be Achieved",E57)))</formula>
    </cfRule>
    <cfRule type="containsText" dxfId="565" priority="875" operator="containsText" text="Fully Achieved">
      <formula>NOT(ISERROR(SEARCH("Fully Achieved",E57)))</formula>
    </cfRule>
    <cfRule type="containsText" dxfId="564" priority="876" operator="containsText" text="Not yet due">
      <formula>NOT(ISERROR(SEARCH("Not yet due",E57)))</formula>
    </cfRule>
    <cfRule type="containsText" dxfId="563" priority="877" operator="containsText" text="Not Yet Due">
      <formula>NOT(ISERROR(SEARCH("Not Yet Due",E57)))</formula>
    </cfRule>
    <cfRule type="containsText" dxfId="562" priority="878" operator="containsText" text="Deferred">
      <formula>NOT(ISERROR(SEARCH("Deferred",E57)))</formula>
    </cfRule>
    <cfRule type="containsText" dxfId="561" priority="879" operator="containsText" text="Deleted">
      <formula>NOT(ISERROR(SEARCH("Deleted",E57)))</formula>
    </cfRule>
    <cfRule type="containsText" dxfId="560" priority="880" operator="containsText" text="In Danger of Falling Behind Target">
      <formula>NOT(ISERROR(SEARCH("In Danger of Falling Behind Target",E57)))</formula>
    </cfRule>
    <cfRule type="containsText" dxfId="559" priority="881" operator="containsText" text="Not yet due">
      <formula>NOT(ISERROR(SEARCH("Not yet due",E57)))</formula>
    </cfRule>
    <cfRule type="containsText" dxfId="558" priority="882" operator="containsText" text="Completed Behind Schedule">
      <formula>NOT(ISERROR(SEARCH("Completed Behind Schedule",E57)))</formula>
    </cfRule>
    <cfRule type="containsText" dxfId="557" priority="883" operator="containsText" text="Off Target">
      <formula>NOT(ISERROR(SEARCH("Off Target",E57)))</formula>
    </cfRule>
    <cfRule type="containsText" dxfId="556" priority="884" operator="containsText" text="In Danger of Falling Behind Target">
      <formula>NOT(ISERROR(SEARCH("In Danger of Falling Behind Target",E57)))</formula>
    </cfRule>
    <cfRule type="containsText" dxfId="555" priority="885" operator="containsText" text="On Track to be Achieved">
      <formula>NOT(ISERROR(SEARCH("On Track to be Achieved",E57)))</formula>
    </cfRule>
    <cfRule type="containsText" dxfId="554" priority="886" operator="containsText" text="Fully Achieved">
      <formula>NOT(ISERROR(SEARCH("Fully Achieved",E57)))</formula>
    </cfRule>
    <cfRule type="containsText" dxfId="553" priority="887" operator="containsText" text="Update not Provided">
      <formula>NOT(ISERROR(SEARCH("Update not Provided",E57)))</formula>
    </cfRule>
    <cfRule type="containsText" dxfId="552" priority="888" operator="containsText" text="Not yet due">
      <formula>NOT(ISERROR(SEARCH("Not yet due",E57)))</formula>
    </cfRule>
    <cfRule type="containsText" dxfId="551" priority="889" operator="containsText" text="Completed Behind Schedule">
      <formula>NOT(ISERROR(SEARCH("Completed Behind Schedule",E57)))</formula>
    </cfRule>
    <cfRule type="containsText" dxfId="550" priority="890" operator="containsText" text="Off Target">
      <formula>NOT(ISERROR(SEARCH("Off Target",E57)))</formula>
    </cfRule>
    <cfRule type="containsText" dxfId="549" priority="891" operator="containsText" text="In Danger of Falling Behind Target">
      <formula>NOT(ISERROR(SEARCH("In Danger of Falling Behind Target",E57)))</formula>
    </cfRule>
    <cfRule type="containsText" dxfId="548" priority="892" operator="containsText" text="On Track to be Achieved">
      <formula>NOT(ISERROR(SEARCH("On Track to be Achieved",E57)))</formula>
    </cfRule>
    <cfRule type="containsText" dxfId="547" priority="893" operator="containsText" text="Fully Achieved">
      <formula>NOT(ISERROR(SEARCH("Fully Achieved",E57)))</formula>
    </cfRule>
    <cfRule type="containsText" dxfId="546" priority="894" operator="containsText" text="Fully Achieved">
      <formula>NOT(ISERROR(SEARCH("Fully Achieved",E57)))</formula>
    </cfRule>
    <cfRule type="containsText" dxfId="545" priority="895" operator="containsText" text="Fully Achieved">
      <formula>NOT(ISERROR(SEARCH("Fully Achieved",E57)))</formula>
    </cfRule>
    <cfRule type="containsText" dxfId="544" priority="896" operator="containsText" text="Deferred">
      <formula>NOT(ISERROR(SEARCH("Deferred",E57)))</formula>
    </cfRule>
    <cfRule type="containsText" dxfId="543" priority="897" operator="containsText" text="Deleted">
      <formula>NOT(ISERROR(SEARCH("Deleted",E57)))</formula>
    </cfRule>
    <cfRule type="containsText" dxfId="542" priority="898" operator="containsText" text="In Danger of Falling Behind Target">
      <formula>NOT(ISERROR(SEARCH("In Danger of Falling Behind Target",E57)))</formula>
    </cfRule>
    <cfRule type="containsText" dxfId="541" priority="899" operator="containsText" text="Not yet due">
      <formula>NOT(ISERROR(SEARCH("Not yet due",E57)))</formula>
    </cfRule>
    <cfRule type="containsText" dxfId="540" priority="900" operator="containsText" text="Update not Provided">
      <formula>NOT(ISERROR(SEARCH("Update not Provided",E57)))</formula>
    </cfRule>
  </conditionalFormatting>
  <conditionalFormatting sqref="E59:E63">
    <cfRule type="containsText" dxfId="539" priority="829" operator="containsText" text="On track to be achieved">
      <formula>NOT(ISERROR(SEARCH("On track to be achieved",E59)))</formula>
    </cfRule>
    <cfRule type="containsText" dxfId="538" priority="830" operator="containsText" text="Deferred">
      <formula>NOT(ISERROR(SEARCH("Deferred",E59)))</formula>
    </cfRule>
    <cfRule type="containsText" dxfId="537" priority="831" operator="containsText" text="Deleted">
      <formula>NOT(ISERROR(SEARCH("Deleted",E59)))</formula>
    </cfRule>
    <cfRule type="containsText" dxfId="536" priority="832" operator="containsText" text="In Danger of Falling Behind Target">
      <formula>NOT(ISERROR(SEARCH("In Danger of Falling Behind Target",E59)))</formula>
    </cfRule>
    <cfRule type="containsText" dxfId="535" priority="833" operator="containsText" text="Not yet due">
      <formula>NOT(ISERROR(SEARCH("Not yet due",E59)))</formula>
    </cfRule>
    <cfRule type="containsText" dxfId="534" priority="834" operator="containsText" text="Update not Provided">
      <formula>NOT(ISERROR(SEARCH("Update not Provided",E59)))</formula>
    </cfRule>
    <cfRule type="containsText" dxfId="533" priority="835" operator="containsText" text="Not yet due">
      <formula>NOT(ISERROR(SEARCH("Not yet due",E59)))</formula>
    </cfRule>
    <cfRule type="containsText" dxfId="532" priority="836" operator="containsText" text="Completed Behind Schedule">
      <formula>NOT(ISERROR(SEARCH("Completed Behind Schedule",E59)))</formula>
    </cfRule>
    <cfRule type="containsText" dxfId="531" priority="837" operator="containsText" text="Off Target">
      <formula>NOT(ISERROR(SEARCH("Off Target",E59)))</formula>
    </cfRule>
    <cfRule type="containsText" dxfId="530" priority="838" operator="containsText" text="On Track to be Achieved">
      <formula>NOT(ISERROR(SEARCH("On Track to be Achieved",E59)))</formula>
    </cfRule>
    <cfRule type="containsText" dxfId="529" priority="839" operator="containsText" text="Fully Achieved">
      <formula>NOT(ISERROR(SEARCH("Fully Achieved",E59)))</formula>
    </cfRule>
    <cfRule type="containsText" dxfId="528" priority="840" operator="containsText" text="Not yet due">
      <formula>NOT(ISERROR(SEARCH("Not yet due",E59)))</formula>
    </cfRule>
    <cfRule type="containsText" dxfId="527" priority="841" operator="containsText" text="Not Yet Due">
      <formula>NOT(ISERROR(SEARCH("Not Yet Due",E59)))</formula>
    </cfRule>
    <cfRule type="containsText" dxfId="526" priority="842" operator="containsText" text="Deferred">
      <formula>NOT(ISERROR(SEARCH("Deferred",E59)))</formula>
    </cfRule>
    <cfRule type="containsText" dxfId="525" priority="843" operator="containsText" text="Deleted">
      <formula>NOT(ISERROR(SEARCH("Deleted",E59)))</formula>
    </cfRule>
    <cfRule type="containsText" dxfId="524" priority="844" operator="containsText" text="In Danger of Falling Behind Target">
      <formula>NOT(ISERROR(SEARCH("In Danger of Falling Behind Target",E59)))</formula>
    </cfRule>
    <cfRule type="containsText" dxfId="523" priority="845" operator="containsText" text="Not yet due">
      <formula>NOT(ISERROR(SEARCH("Not yet due",E59)))</formula>
    </cfRule>
    <cfRule type="containsText" dxfId="522" priority="846" operator="containsText" text="Completed Behind Schedule">
      <formula>NOT(ISERROR(SEARCH("Completed Behind Schedule",E59)))</formula>
    </cfRule>
    <cfRule type="containsText" dxfId="521" priority="847" operator="containsText" text="Off Target">
      <formula>NOT(ISERROR(SEARCH("Off Target",E59)))</formula>
    </cfRule>
    <cfRule type="containsText" dxfId="520" priority="848" operator="containsText" text="In Danger of Falling Behind Target">
      <formula>NOT(ISERROR(SEARCH("In Danger of Falling Behind Target",E59)))</formula>
    </cfRule>
    <cfRule type="containsText" dxfId="519" priority="849" operator="containsText" text="On Track to be Achieved">
      <formula>NOT(ISERROR(SEARCH("On Track to be Achieved",E59)))</formula>
    </cfRule>
    <cfRule type="containsText" dxfId="518" priority="850" operator="containsText" text="Fully Achieved">
      <formula>NOT(ISERROR(SEARCH("Fully Achieved",E59)))</formula>
    </cfRule>
    <cfRule type="containsText" dxfId="517" priority="851" operator="containsText" text="Update not Provided">
      <formula>NOT(ISERROR(SEARCH("Update not Provided",E59)))</formula>
    </cfRule>
    <cfRule type="containsText" dxfId="516" priority="852" operator="containsText" text="Not yet due">
      <formula>NOT(ISERROR(SEARCH("Not yet due",E59)))</formula>
    </cfRule>
    <cfRule type="containsText" dxfId="515" priority="853" operator="containsText" text="Completed Behind Schedule">
      <formula>NOT(ISERROR(SEARCH("Completed Behind Schedule",E59)))</formula>
    </cfRule>
    <cfRule type="containsText" dxfId="514" priority="854" operator="containsText" text="Off Target">
      <formula>NOT(ISERROR(SEARCH("Off Target",E59)))</formula>
    </cfRule>
    <cfRule type="containsText" dxfId="513" priority="855" operator="containsText" text="In Danger of Falling Behind Target">
      <formula>NOT(ISERROR(SEARCH("In Danger of Falling Behind Target",E59)))</formula>
    </cfRule>
    <cfRule type="containsText" dxfId="512" priority="856" operator="containsText" text="On Track to be Achieved">
      <formula>NOT(ISERROR(SEARCH("On Track to be Achieved",E59)))</formula>
    </cfRule>
    <cfRule type="containsText" dxfId="511" priority="857" operator="containsText" text="Fully Achieved">
      <formula>NOT(ISERROR(SEARCH("Fully Achieved",E59)))</formula>
    </cfRule>
    <cfRule type="containsText" dxfId="510" priority="858" operator="containsText" text="Fully Achieved">
      <formula>NOT(ISERROR(SEARCH("Fully Achieved",E59)))</formula>
    </cfRule>
    <cfRule type="containsText" dxfId="509" priority="859" operator="containsText" text="Fully Achieved">
      <formula>NOT(ISERROR(SEARCH("Fully Achieved",E59)))</formula>
    </cfRule>
    <cfRule type="containsText" dxfId="508" priority="860" operator="containsText" text="Deferred">
      <formula>NOT(ISERROR(SEARCH("Deferred",E59)))</formula>
    </cfRule>
    <cfRule type="containsText" dxfId="507" priority="861" operator="containsText" text="Deleted">
      <formula>NOT(ISERROR(SEARCH("Deleted",E59)))</formula>
    </cfRule>
    <cfRule type="containsText" dxfId="506" priority="862" operator="containsText" text="In Danger of Falling Behind Target">
      <formula>NOT(ISERROR(SEARCH("In Danger of Falling Behind Target",E59)))</formula>
    </cfRule>
    <cfRule type="containsText" dxfId="505" priority="863" operator="containsText" text="Not yet due">
      <formula>NOT(ISERROR(SEARCH("Not yet due",E59)))</formula>
    </cfRule>
    <cfRule type="containsText" dxfId="504" priority="864" operator="containsText" text="Update not Provided">
      <formula>NOT(ISERROR(SEARCH("Update not Provided",E59)))</formula>
    </cfRule>
  </conditionalFormatting>
  <conditionalFormatting sqref="E65">
    <cfRule type="containsText" dxfId="503" priority="793" operator="containsText" text="On track to be achieved">
      <formula>NOT(ISERROR(SEARCH("On track to be achieved",E65)))</formula>
    </cfRule>
    <cfRule type="containsText" dxfId="502" priority="794" operator="containsText" text="Deferred">
      <formula>NOT(ISERROR(SEARCH("Deferred",E65)))</formula>
    </cfRule>
    <cfRule type="containsText" dxfId="501" priority="795" operator="containsText" text="Deleted">
      <formula>NOT(ISERROR(SEARCH("Deleted",E65)))</formula>
    </cfRule>
    <cfRule type="containsText" dxfId="500" priority="796" operator="containsText" text="In Danger of Falling Behind Target">
      <formula>NOT(ISERROR(SEARCH("In Danger of Falling Behind Target",E65)))</formula>
    </cfRule>
    <cfRule type="containsText" dxfId="499" priority="797" operator="containsText" text="Not yet due">
      <formula>NOT(ISERROR(SEARCH("Not yet due",E65)))</formula>
    </cfRule>
    <cfRule type="containsText" dxfId="498" priority="798" operator="containsText" text="Update not Provided">
      <formula>NOT(ISERROR(SEARCH("Update not Provided",E65)))</formula>
    </cfRule>
    <cfRule type="containsText" dxfId="497" priority="799" operator="containsText" text="Not yet due">
      <formula>NOT(ISERROR(SEARCH("Not yet due",E65)))</formula>
    </cfRule>
    <cfRule type="containsText" dxfId="496" priority="800" operator="containsText" text="Completed Behind Schedule">
      <formula>NOT(ISERROR(SEARCH("Completed Behind Schedule",E65)))</formula>
    </cfRule>
    <cfRule type="containsText" dxfId="495" priority="801" operator="containsText" text="Off Target">
      <formula>NOT(ISERROR(SEARCH("Off Target",E65)))</formula>
    </cfRule>
    <cfRule type="containsText" dxfId="494" priority="802" operator="containsText" text="On Track to be Achieved">
      <formula>NOT(ISERROR(SEARCH("On Track to be Achieved",E65)))</formula>
    </cfRule>
    <cfRule type="containsText" dxfId="493" priority="803" operator="containsText" text="Fully Achieved">
      <formula>NOT(ISERROR(SEARCH("Fully Achieved",E65)))</formula>
    </cfRule>
    <cfRule type="containsText" dxfId="492" priority="804" operator="containsText" text="Not yet due">
      <formula>NOT(ISERROR(SEARCH("Not yet due",E65)))</formula>
    </cfRule>
    <cfRule type="containsText" dxfId="491" priority="805" operator="containsText" text="Not Yet Due">
      <formula>NOT(ISERROR(SEARCH("Not Yet Due",E65)))</formula>
    </cfRule>
    <cfRule type="containsText" dxfId="490" priority="806" operator="containsText" text="Deferred">
      <formula>NOT(ISERROR(SEARCH("Deferred",E65)))</formula>
    </cfRule>
    <cfRule type="containsText" dxfId="489" priority="807" operator="containsText" text="Deleted">
      <formula>NOT(ISERROR(SEARCH("Deleted",E65)))</formula>
    </cfRule>
    <cfRule type="containsText" dxfId="488" priority="808" operator="containsText" text="In Danger of Falling Behind Target">
      <formula>NOT(ISERROR(SEARCH("In Danger of Falling Behind Target",E65)))</formula>
    </cfRule>
    <cfRule type="containsText" dxfId="487" priority="809" operator="containsText" text="Not yet due">
      <formula>NOT(ISERROR(SEARCH("Not yet due",E65)))</formula>
    </cfRule>
    <cfRule type="containsText" dxfId="486" priority="810" operator="containsText" text="Completed Behind Schedule">
      <formula>NOT(ISERROR(SEARCH("Completed Behind Schedule",E65)))</formula>
    </cfRule>
    <cfRule type="containsText" dxfId="485" priority="811" operator="containsText" text="Off Target">
      <formula>NOT(ISERROR(SEARCH("Off Target",E65)))</formula>
    </cfRule>
    <cfRule type="containsText" dxfId="484" priority="812" operator="containsText" text="In Danger of Falling Behind Target">
      <formula>NOT(ISERROR(SEARCH("In Danger of Falling Behind Target",E65)))</formula>
    </cfRule>
    <cfRule type="containsText" dxfId="483" priority="813" operator="containsText" text="On Track to be Achieved">
      <formula>NOT(ISERROR(SEARCH("On Track to be Achieved",E65)))</formula>
    </cfRule>
    <cfRule type="containsText" dxfId="482" priority="814" operator="containsText" text="Fully Achieved">
      <formula>NOT(ISERROR(SEARCH("Fully Achieved",E65)))</formula>
    </cfRule>
    <cfRule type="containsText" dxfId="481" priority="815" operator="containsText" text="Update not Provided">
      <formula>NOT(ISERROR(SEARCH("Update not Provided",E65)))</formula>
    </cfRule>
    <cfRule type="containsText" dxfId="480" priority="816" operator="containsText" text="Not yet due">
      <formula>NOT(ISERROR(SEARCH("Not yet due",E65)))</formula>
    </cfRule>
    <cfRule type="containsText" dxfId="479" priority="817" operator="containsText" text="Completed Behind Schedule">
      <formula>NOT(ISERROR(SEARCH("Completed Behind Schedule",E65)))</formula>
    </cfRule>
    <cfRule type="containsText" dxfId="478" priority="818" operator="containsText" text="Off Target">
      <formula>NOT(ISERROR(SEARCH("Off Target",E65)))</formula>
    </cfRule>
    <cfRule type="containsText" dxfId="477" priority="819" operator="containsText" text="In Danger of Falling Behind Target">
      <formula>NOT(ISERROR(SEARCH("In Danger of Falling Behind Target",E65)))</formula>
    </cfRule>
    <cfRule type="containsText" dxfId="476" priority="820" operator="containsText" text="On Track to be Achieved">
      <formula>NOT(ISERROR(SEARCH("On Track to be Achieved",E65)))</formula>
    </cfRule>
    <cfRule type="containsText" dxfId="475" priority="821" operator="containsText" text="Fully Achieved">
      <formula>NOT(ISERROR(SEARCH("Fully Achieved",E65)))</formula>
    </cfRule>
    <cfRule type="containsText" dxfId="474" priority="822" operator="containsText" text="Fully Achieved">
      <formula>NOT(ISERROR(SEARCH("Fully Achieved",E65)))</formula>
    </cfRule>
    <cfRule type="containsText" dxfId="473" priority="823" operator="containsText" text="Fully Achieved">
      <formula>NOT(ISERROR(SEARCH("Fully Achieved",E65)))</formula>
    </cfRule>
    <cfRule type="containsText" dxfId="472" priority="824" operator="containsText" text="Deferred">
      <formula>NOT(ISERROR(SEARCH("Deferred",E65)))</formula>
    </cfRule>
    <cfRule type="containsText" dxfId="471" priority="825" operator="containsText" text="Deleted">
      <formula>NOT(ISERROR(SEARCH("Deleted",E65)))</formula>
    </cfRule>
    <cfRule type="containsText" dxfId="470" priority="826" operator="containsText" text="In Danger of Falling Behind Target">
      <formula>NOT(ISERROR(SEARCH("In Danger of Falling Behind Target",E65)))</formula>
    </cfRule>
    <cfRule type="containsText" dxfId="469" priority="827" operator="containsText" text="Not yet due">
      <formula>NOT(ISERROR(SEARCH("Not yet due",E65)))</formula>
    </cfRule>
    <cfRule type="containsText" dxfId="468" priority="828" operator="containsText" text="Update not Provided">
      <formula>NOT(ISERROR(SEARCH("Update not Provided",E65)))</formula>
    </cfRule>
  </conditionalFormatting>
  <conditionalFormatting sqref="E67">
    <cfRule type="containsText" dxfId="467" priority="757" operator="containsText" text="On track to be achieved">
      <formula>NOT(ISERROR(SEARCH("On track to be achieved",E67)))</formula>
    </cfRule>
    <cfRule type="containsText" dxfId="466" priority="758" operator="containsText" text="Deferred">
      <formula>NOT(ISERROR(SEARCH("Deferred",E67)))</formula>
    </cfRule>
    <cfRule type="containsText" dxfId="465" priority="759" operator="containsText" text="Deleted">
      <formula>NOT(ISERROR(SEARCH("Deleted",E67)))</formula>
    </cfRule>
    <cfRule type="containsText" dxfId="464" priority="760" operator="containsText" text="In Danger of Falling Behind Target">
      <formula>NOT(ISERROR(SEARCH("In Danger of Falling Behind Target",E67)))</formula>
    </cfRule>
    <cfRule type="containsText" dxfId="463" priority="761" operator="containsText" text="Not yet due">
      <formula>NOT(ISERROR(SEARCH("Not yet due",E67)))</formula>
    </cfRule>
    <cfRule type="containsText" dxfId="462" priority="762" operator="containsText" text="Update not Provided">
      <formula>NOT(ISERROR(SEARCH("Update not Provided",E67)))</formula>
    </cfRule>
    <cfRule type="containsText" dxfId="461" priority="763" operator="containsText" text="Not yet due">
      <formula>NOT(ISERROR(SEARCH("Not yet due",E67)))</formula>
    </cfRule>
    <cfRule type="containsText" dxfId="460" priority="764" operator="containsText" text="Completed Behind Schedule">
      <formula>NOT(ISERROR(SEARCH("Completed Behind Schedule",E67)))</formula>
    </cfRule>
    <cfRule type="containsText" dxfId="459" priority="765" operator="containsText" text="Off Target">
      <formula>NOT(ISERROR(SEARCH("Off Target",E67)))</formula>
    </cfRule>
    <cfRule type="containsText" dxfId="458" priority="766" operator="containsText" text="On Track to be Achieved">
      <formula>NOT(ISERROR(SEARCH("On Track to be Achieved",E67)))</formula>
    </cfRule>
    <cfRule type="containsText" dxfId="457" priority="767" operator="containsText" text="Fully Achieved">
      <formula>NOT(ISERROR(SEARCH("Fully Achieved",E67)))</formula>
    </cfRule>
    <cfRule type="containsText" dxfId="456" priority="768" operator="containsText" text="Not yet due">
      <formula>NOT(ISERROR(SEARCH("Not yet due",E67)))</formula>
    </cfRule>
    <cfRule type="containsText" dxfId="455" priority="769" operator="containsText" text="Not Yet Due">
      <formula>NOT(ISERROR(SEARCH("Not Yet Due",E67)))</formula>
    </cfRule>
    <cfRule type="containsText" dxfId="454" priority="770" operator="containsText" text="Deferred">
      <formula>NOT(ISERROR(SEARCH("Deferred",E67)))</formula>
    </cfRule>
    <cfRule type="containsText" dxfId="453" priority="771" operator="containsText" text="Deleted">
      <formula>NOT(ISERROR(SEARCH("Deleted",E67)))</formula>
    </cfRule>
    <cfRule type="containsText" dxfId="452" priority="772" operator="containsText" text="In Danger of Falling Behind Target">
      <formula>NOT(ISERROR(SEARCH("In Danger of Falling Behind Target",E67)))</formula>
    </cfRule>
    <cfRule type="containsText" dxfId="451" priority="773" operator="containsText" text="Not yet due">
      <formula>NOT(ISERROR(SEARCH("Not yet due",E67)))</formula>
    </cfRule>
    <cfRule type="containsText" dxfId="450" priority="774" operator="containsText" text="Completed Behind Schedule">
      <formula>NOT(ISERROR(SEARCH("Completed Behind Schedule",E67)))</formula>
    </cfRule>
    <cfRule type="containsText" dxfId="449" priority="775" operator="containsText" text="Off Target">
      <formula>NOT(ISERROR(SEARCH("Off Target",E67)))</formula>
    </cfRule>
    <cfRule type="containsText" dxfId="448" priority="776" operator="containsText" text="In Danger of Falling Behind Target">
      <formula>NOT(ISERROR(SEARCH("In Danger of Falling Behind Target",E67)))</formula>
    </cfRule>
    <cfRule type="containsText" dxfId="447" priority="777" operator="containsText" text="On Track to be Achieved">
      <formula>NOT(ISERROR(SEARCH("On Track to be Achieved",E67)))</formula>
    </cfRule>
    <cfRule type="containsText" dxfId="446" priority="778" operator="containsText" text="Fully Achieved">
      <formula>NOT(ISERROR(SEARCH("Fully Achieved",E67)))</formula>
    </cfRule>
    <cfRule type="containsText" dxfId="445" priority="779" operator="containsText" text="Update not Provided">
      <formula>NOT(ISERROR(SEARCH("Update not Provided",E67)))</formula>
    </cfRule>
    <cfRule type="containsText" dxfId="444" priority="780" operator="containsText" text="Not yet due">
      <formula>NOT(ISERROR(SEARCH("Not yet due",E67)))</formula>
    </cfRule>
    <cfRule type="containsText" dxfId="443" priority="781" operator="containsText" text="Completed Behind Schedule">
      <formula>NOT(ISERROR(SEARCH("Completed Behind Schedule",E67)))</formula>
    </cfRule>
    <cfRule type="containsText" dxfId="442" priority="782" operator="containsText" text="Off Target">
      <formula>NOT(ISERROR(SEARCH("Off Target",E67)))</formula>
    </cfRule>
    <cfRule type="containsText" dxfId="441" priority="783" operator="containsText" text="In Danger of Falling Behind Target">
      <formula>NOT(ISERROR(SEARCH("In Danger of Falling Behind Target",E67)))</formula>
    </cfRule>
    <cfRule type="containsText" dxfId="440" priority="784" operator="containsText" text="On Track to be Achieved">
      <formula>NOT(ISERROR(SEARCH("On Track to be Achieved",E67)))</formula>
    </cfRule>
    <cfRule type="containsText" dxfId="439" priority="785" operator="containsText" text="Fully Achieved">
      <formula>NOT(ISERROR(SEARCH("Fully Achieved",E67)))</formula>
    </cfRule>
    <cfRule type="containsText" dxfId="438" priority="786" operator="containsText" text="Fully Achieved">
      <formula>NOT(ISERROR(SEARCH("Fully Achieved",E67)))</formula>
    </cfRule>
    <cfRule type="containsText" dxfId="437" priority="787" operator="containsText" text="Fully Achieved">
      <formula>NOT(ISERROR(SEARCH("Fully Achieved",E67)))</formula>
    </cfRule>
    <cfRule type="containsText" dxfId="436" priority="788" operator="containsText" text="Deferred">
      <formula>NOT(ISERROR(SEARCH("Deferred",E67)))</formula>
    </cfRule>
    <cfRule type="containsText" dxfId="435" priority="789" operator="containsText" text="Deleted">
      <formula>NOT(ISERROR(SEARCH("Deleted",E67)))</formula>
    </cfRule>
    <cfRule type="containsText" dxfId="434" priority="790" operator="containsText" text="In Danger of Falling Behind Target">
      <formula>NOT(ISERROR(SEARCH("In Danger of Falling Behind Target",E67)))</formula>
    </cfRule>
    <cfRule type="containsText" dxfId="433" priority="791" operator="containsText" text="Not yet due">
      <formula>NOT(ISERROR(SEARCH("Not yet due",E67)))</formula>
    </cfRule>
    <cfRule type="containsText" dxfId="432" priority="792" operator="containsText" text="Update not Provided">
      <formula>NOT(ISERROR(SEARCH("Update not Provided",E67)))</formula>
    </cfRule>
  </conditionalFormatting>
  <conditionalFormatting sqref="G5:G8 G10:G14">
    <cfRule type="containsText" dxfId="431" priority="397" operator="containsText" text="On track to be achieved">
      <formula>NOT(ISERROR(SEARCH("On track to be achieved",G5)))</formula>
    </cfRule>
    <cfRule type="containsText" dxfId="430" priority="398" operator="containsText" text="Deferred">
      <formula>NOT(ISERROR(SEARCH("Deferred",G5)))</formula>
    </cfRule>
    <cfRule type="containsText" dxfId="429" priority="399" operator="containsText" text="Deleted">
      <formula>NOT(ISERROR(SEARCH("Deleted",G5)))</formula>
    </cfRule>
    <cfRule type="containsText" dxfId="428" priority="400" operator="containsText" text="In Danger of Falling Behind Target">
      <formula>NOT(ISERROR(SEARCH("In Danger of Falling Behind Target",G5)))</formula>
    </cfRule>
    <cfRule type="containsText" dxfId="427" priority="401" operator="containsText" text="Not yet due">
      <formula>NOT(ISERROR(SEARCH("Not yet due",G5)))</formula>
    </cfRule>
    <cfRule type="containsText" dxfId="426" priority="402" operator="containsText" text="Update not Provided">
      <formula>NOT(ISERROR(SEARCH("Update not Provided",G5)))</formula>
    </cfRule>
    <cfRule type="containsText" dxfId="425" priority="403" operator="containsText" text="Not yet due">
      <formula>NOT(ISERROR(SEARCH("Not yet due",G5)))</formula>
    </cfRule>
    <cfRule type="containsText" dxfId="424" priority="404" operator="containsText" text="Completed Behind Schedule">
      <formula>NOT(ISERROR(SEARCH("Completed Behind Schedule",G5)))</formula>
    </cfRule>
    <cfRule type="containsText" dxfId="423" priority="405" operator="containsText" text="Off Target">
      <formula>NOT(ISERROR(SEARCH("Off Target",G5)))</formula>
    </cfRule>
    <cfRule type="containsText" dxfId="422" priority="406" operator="containsText" text="On Track to be Achieved">
      <formula>NOT(ISERROR(SEARCH("On Track to be Achieved",G5)))</formula>
    </cfRule>
    <cfRule type="containsText" dxfId="421" priority="407" operator="containsText" text="Fully Achieved">
      <formula>NOT(ISERROR(SEARCH("Fully Achieved",G5)))</formula>
    </cfRule>
    <cfRule type="containsText" dxfId="420" priority="408" operator="containsText" text="Not yet due">
      <formula>NOT(ISERROR(SEARCH("Not yet due",G5)))</formula>
    </cfRule>
    <cfRule type="containsText" dxfId="419" priority="409" operator="containsText" text="Not Yet Due">
      <formula>NOT(ISERROR(SEARCH("Not Yet Due",G5)))</formula>
    </cfRule>
    <cfRule type="containsText" dxfId="418" priority="410" operator="containsText" text="Deferred">
      <formula>NOT(ISERROR(SEARCH("Deferred",G5)))</formula>
    </cfRule>
    <cfRule type="containsText" dxfId="417" priority="411" operator="containsText" text="Deleted">
      <formula>NOT(ISERROR(SEARCH("Deleted",G5)))</formula>
    </cfRule>
    <cfRule type="containsText" dxfId="416" priority="412" operator="containsText" text="In Danger of Falling Behind Target">
      <formula>NOT(ISERROR(SEARCH("In Danger of Falling Behind Target",G5)))</formula>
    </cfRule>
    <cfRule type="containsText" dxfId="415" priority="413" operator="containsText" text="Not yet due">
      <formula>NOT(ISERROR(SEARCH("Not yet due",G5)))</formula>
    </cfRule>
    <cfRule type="containsText" dxfId="414" priority="414" operator="containsText" text="Completed Behind Schedule">
      <formula>NOT(ISERROR(SEARCH("Completed Behind Schedule",G5)))</formula>
    </cfRule>
    <cfRule type="containsText" dxfId="413" priority="415" operator="containsText" text="Off Target">
      <formula>NOT(ISERROR(SEARCH("Off Target",G5)))</formula>
    </cfRule>
    <cfRule type="containsText" dxfId="412" priority="416" operator="containsText" text="In Danger of Falling Behind Target">
      <formula>NOT(ISERROR(SEARCH("In Danger of Falling Behind Target",G5)))</formula>
    </cfRule>
    <cfRule type="containsText" dxfId="411" priority="417" operator="containsText" text="On Track to be Achieved">
      <formula>NOT(ISERROR(SEARCH("On Track to be Achieved",G5)))</formula>
    </cfRule>
    <cfRule type="containsText" dxfId="410" priority="418" operator="containsText" text="Fully Achieved">
      <formula>NOT(ISERROR(SEARCH("Fully Achieved",G5)))</formula>
    </cfRule>
    <cfRule type="containsText" dxfId="409" priority="419" operator="containsText" text="Update not Provided">
      <formula>NOT(ISERROR(SEARCH("Update not Provided",G5)))</formula>
    </cfRule>
    <cfRule type="containsText" dxfId="408" priority="420" operator="containsText" text="Not yet due">
      <formula>NOT(ISERROR(SEARCH("Not yet due",G5)))</formula>
    </cfRule>
    <cfRule type="containsText" dxfId="407" priority="421" operator="containsText" text="Completed Behind Schedule">
      <formula>NOT(ISERROR(SEARCH("Completed Behind Schedule",G5)))</formula>
    </cfRule>
    <cfRule type="containsText" dxfId="406" priority="422" operator="containsText" text="Off Target">
      <formula>NOT(ISERROR(SEARCH("Off Target",G5)))</formula>
    </cfRule>
    <cfRule type="containsText" dxfId="405" priority="423" operator="containsText" text="In Danger of Falling Behind Target">
      <formula>NOT(ISERROR(SEARCH("In Danger of Falling Behind Target",G5)))</formula>
    </cfRule>
    <cfRule type="containsText" dxfId="404" priority="424" operator="containsText" text="On Track to be Achieved">
      <formula>NOT(ISERROR(SEARCH("On Track to be Achieved",G5)))</formula>
    </cfRule>
    <cfRule type="containsText" dxfId="403" priority="425" operator="containsText" text="Fully Achieved">
      <formula>NOT(ISERROR(SEARCH("Fully Achieved",G5)))</formula>
    </cfRule>
    <cfRule type="containsText" dxfId="402" priority="426" operator="containsText" text="Fully Achieved">
      <formula>NOT(ISERROR(SEARCH("Fully Achieved",G5)))</formula>
    </cfRule>
    <cfRule type="containsText" dxfId="401" priority="427" operator="containsText" text="Fully Achieved">
      <formula>NOT(ISERROR(SEARCH("Fully Achieved",G5)))</formula>
    </cfRule>
    <cfRule type="containsText" dxfId="400" priority="428" operator="containsText" text="Deferred">
      <formula>NOT(ISERROR(SEARCH("Deferred",G5)))</formula>
    </cfRule>
    <cfRule type="containsText" dxfId="399" priority="429" operator="containsText" text="Deleted">
      <formula>NOT(ISERROR(SEARCH("Deleted",G5)))</formula>
    </cfRule>
    <cfRule type="containsText" dxfId="398" priority="430" operator="containsText" text="In Danger of Falling Behind Target">
      <formula>NOT(ISERROR(SEARCH("In Danger of Falling Behind Target",G5)))</formula>
    </cfRule>
    <cfRule type="containsText" dxfId="397" priority="431" operator="containsText" text="Not yet due">
      <formula>NOT(ISERROR(SEARCH("Not yet due",G5)))</formula>
    </cfRule>
    <cfRule type="containsText" dxfId="396" priority="432" operator="containsText" text="Update not Provided">
      <formula>NOT(ISERROR(SEARCH("Update not Provided",G5)))</formula>
    </cfRule>
  </conditionalFormatting>
  <conditionalFormatting sqref="G16:G17">
    <cfRule type="containsText" dxfId="395" priority="361" operator="containsText" text="On track to be achieved">
      <formula>NOT(ISERROR(SEARCH("On track to be achieved",G16)))</formula>
    </cfRule>
    <cfRule type="containsText" dxfId="394" priority="362" operator="containsText" text="Deferred">
      <formula>NOT(ISERROR(SEARCH("Deferred",G16)))</formula>
    </cfRule>
    <cfRule type="containsText" dxfId="393" priority="363" operator="containsText" text="Deleted">
      <formula>NOT(ISERROR(SEARCH("Deleted",G16)))</formula>
    </cfRule>
    <cfRule type="containsText" dxfId="392" priority="364" operator="containsText" text="In Danger of Falling Behind Target">
      <formula>NOT(ISERROR(SEARCH("In Danger of Falling Behind Target",G16)))</formula>
    </cfRule>
    <cfRule type="containsText" dxfId="391" priority="365" operator="containsText" text="Not yet due">
      <formula>NOT(ISERROR(SEARCH("Not yet due",G16)))</formula>
    </cfRule>
    <cfRule type="containsText" dxfId="390" priority="366" operator="containsText" text="Update not Provided">
      <formula>NOT(ISERROR(SEARCH("Update not Provided",G16)))</formula>
    </cfRule>
    <cfRule type="containsText" dxfId="389" priority="367" operator="containsText" text="Not yet due">
      <formula>NOT(ISERROR(SEARCH("Not yet due",G16)))</formula>
    </cfRule>
    <cfRule type="containsText" dxfId="388" priority="368" operator="containsText" text="Completed Behind Schedule">
      <formula>NOT(ISERROR(SEARCH("Completed Behind Schedule",G16)))</formula>
    </cfRule>
    <cfRule type="containsText" dxfId="387" priority="369" operator="containsText" text="Off Target">
      <formula>NOT(ISERROR(SEARCH("Off Target",G16)))</formula>
    </cfRule>
    <cfRule type="containsText" dxfId="386" priority="370" operator="containsText" text="On Track to be Achieved">
      <formula>NOT(ISERROR(SEARCH("On Track to be Achieved",G16)))</formula>
    </cfRule>
    <cfRule type="containsText" dxfId="385" priority="371" operator="containsText" text="Fully Achieved">
      <formula>NOT(ISERROR(SEARCH("Fully Achieved",G16)))</formula>
    </cfRule>
    <cfRule type="containsText" dxfId="384" priority="372" operator="containsText" text="Not yet due">
      <formula>NOT(ISERROR(SEARCH("Not yet due",G16)))</formula>
    </cfRule>
    <cfRule type="containsText" dxfId="383" priority="373" operator="containsText" text="Not Yet Due">
      <formula>NOT(ISERROR(SEARCH("Not Yet Due",G16)))</formula>
    </cfRule>
    <cfRule type="containsText" dxfId="382" priority="374" operator="containsText" text="Deferred">
      <formula>NOT(ISERROR(SEARCH("Deferred",G16)))</formula>
    </cfRule>
    <cfRule type="containsText" dxfId="381" priority="375" operator="containsText" text="Deleted">
      <formula>NOT(ISERROR(SEARCH("Deleted",G16)))</formula>
    </cfRule>
    <cfRule type="containsText" dxfId="380" priority="376" operator="containsText" text="In Danger of Falling Behind Target">
      <formula>NOT(ISERROR(SEARCH("In Danger of Falling Behind Target",G16)))</formula>
    </cfRule>
    <cfRule type="containsText" dxfId="379" priority="377" operator="containsText" text="Not yet due">
      <formula>NOT(ISERROR(SEARCH("Not yet due",G16)))</formula>
    </cfRule>
    <cfRule type="containsText" dxfId="378" priority="378" operator="containsText" text="Completed Behind Schedule">
      <formula>NOT(ISERROR(SEARCH("Completed Behind Schedule",G16)))</formula>
    </cfRule>
    <cfRule type="containsText" dxfId="377" priority="379" operator="containsText" text="Off Target">
      <formula>NOT(ISERROR(SEARCH("Off Target",G16)))</formula>
    </cfRule>
    <cfRule type="containsText" dxfId="376" priority="380" operator="containsText" text="In Danger of Falling Behind Target">
      <formula>NOT(ISERROR(SEARCH("In Danger of Falling Behind Target",G16)))</formula>
    </cfRule>
    <cfRule type="containsText" dxfId="375" priority="381" operator="containsText" text="On Track to be Achieved">
      <formula>NOT(ISERROR(SEARCH("On Track to be Achieved",G16)))</formula>
    </cfRule>
    <cfRule type="containsText" dxfId="374" priority="382" operator="containsText" text="Fully Achieved">
      <formula>NOT(ISERROR(SEARCH("Fully Achieved",G16)))</formula>
    </cfRule>
    <cfRule type="containsText" dxfId="373" priority="383" operator="containsText" text="Update not Provided">
      <formula>NOT(ISERROR(SEARCH("Update not Provided",G16)))</formula>
    </cfRule>
    <cfRule type="containsText" dxfId="372" priority="384" operator="containsText" text="Not yet due">
      <formula>NOT(ISERROR(SEARCH("Not yet due",G16)))</formula>
    </cfRule>
    <cfRule type="containsText" dxfId="371" priority="385" operator="containsText" text="Completed Behind Schedule">
      <formula>NOT(ISERROR(SEARCH("Completed Behind Schedule",G16)))</formula>
    </cfRule>
    <cfRule type="containsText" dxfId="370" priority="386" operator="containsText" text="Off Target">
      <formula>NOT(ISERROR(SEARCH("Off Target",G16)))</formula>
    </cfRule>
    <cfRule type="containsText" dxfId="369" priority="387" operator="containsText" text="In Danger of Falling Behind Target">
      <formula>NOT(ISERROR(SEARCH("In Danger of Falling Behind Target",G16)))</formula>
    </cfRule>
    <cfRule type="containsText" dxfId="368" priority="388" operator="containsText" text="On Track to be Achieved">
      <formula>NOT(ISERROR(SEARCH("On Track to be Achieved",G16)))</formula>
    </cfRule>
    <cfRule type="containsText" dxfId="367" priority="389" operator="containsText" text="Fully Achieved">
      <formula>NOT(ISERROR(SEARCH("Fully Achieved",G16)))</formula>
    </cfRule>
    <cfRule type="containsText" dxfId="366" priority="390" operator="containsText" text="Fully Achieved">
      <formula>NOT(ISERROR(SEARCH("Fully Achieved",G16)))</formula>
    </cfRule>
    <cfRule type="containsText" dxfId="365" priority="391" operator="containsText" text="Fully Achieved">
      <formula>NOT(ISERROR(SEARCH("Fully Achieved",G16)))</formula>
    </cfRule>
    <cfRule type="containsText" dxfId="364" priority="392" operator="containsText" text="Deferred">
      <formula>NOT(ISERROR(SEARCH("Deferred",G16)))</formula>
    </cfRule>
    <cfRule type="containsText" dxfId="363" priority="393" operator="containsText" text="Deleted">
      <formula>NOT(ISERROR(SEARCH("Deleted",G16)))</formula>
    </cfRule>
    <cfRule type="containsText" dxfId="362" priority="394" operator="containsText" text="In Danger of Falling Behind Target">
      <formula>NOT(ISERROR(SEARCH("In Danger of Falling Behind Target",G16)))</formula>
    </cfRule>
    <cfRule type="containsText" dxfId="361" priority="395" operator="containsText" text="Not yet due">
      <formula>NOT(ISERROR(SEARCH("Not yet due",G16)))</formula>
    </cfRule>
    <cfRule type="containsText" dxfId="360" priority="396" operator="containsText" text="Update not Provided">
      <formula>NOT(ISERROR(SEARCH("Update not Provided",G16)))</formula>
    </cfRule>
  </conditionalFormatting>
  <conditionalFormatting sqref="G19:G20">
    <cfRule type="containsText" dxfId="359" priority="325" operator="containsText" text="On track to be achieved">
      <formula>NOT(ISERROR(SEARCH("On track to be achieved",G19)))</formula>
    </cfRule>
    <cfRule type="containsText" dxfId="358" priority="326" operator="containsText" text="Deferred">
      <formula>NOT(ISERROR(SEARCH("Deferred",G19)))</formula>
    </cfRule>
    <cfRule type="containsText" dxfId="357" priority="327" operator="containsText" text="Deleted">
      <formula>NOT(ISERROR(SEARCH("Deleted",G19)))</formula>
    </cfRule>
    <cfRule type="containsText" dxfId="356" priority="328" operator="containsText" text="In Danger of Falling Behind Target">
      <formula>NOT(ISERROR(SEARCH("In Danger of Falling Behind Target",G19)))</formula>
    </cfRule>
    <cfRule type="containsText" dxfId="355" priority="329" operator="containsText" text="Not yet due">
      <formula>NOT(ISERROR(SEARCH("Not yet due",G19)))</formula>
    </cfRule>
    <cfRule type="containsText" dxfId="354" priority="330" operator="containsText" text="Update not Provided">
      <formula>NOT(ISERROR(SEARCH("Update not Provided",G19)))</formula>
    </cfRule>
    <cfRule type="containsText" dxfId="353" priority="331" operator="containsText" text="Not yet due">
      <formula>NOT(ISERROR(SEARCH("Not yet due",G19)))</formula>
    </cfRule>
    <cfRule type="containsText" dxfId="352" priority="332" operator="containsText" text="Completed Behind Schedule">
      <formula>NOT(ISERROR(SEARCH("Completed Behind Schedule",G19)))</formula>
    </cfRule>
    <cfRule type="containsText" dxfId="351" priority="333" operator="containsText" text="Off Target">
      <formula>NOT(ISERROR(SEARCH("Off Target",G19)))</formula>
    </cfRule>
    <cfRule type="containsText" dxfId="350" priority="334" operator="containsText" text="On Track to be Achieved">
      <formula>NOT(ISERROR(SEARCH("On Track to be Achieved",G19)))</formula>
    </cfRule>
    <cfRule type="containsText" dxfId="349" priority="335" operator="containsText" text="Fully Achieved">
      <formula>NOT(ISERROR(SEARCH("Fully Achieved",G19)))</formula>
    </cfRule>
    <cfRule type="containsText" dxfId="348" priority="336" operator="containsText" text="Not yet due">
      <formula>NOT(ISERROR(SEARCH("Not yet due",G19)))</formula>
    </cfRule>
    <cfRule type="containsText" dxfId="347" priority="337" operator="containsText" text="Not Yet Due">
      <formula>NOT(ISERROR(SEARCH("Not Yet Due",G19)))</formula>
    </cfRule>
    <cfRule type="containsText" dxfId="346" priority="338" operator="containsText" text="Deferred">
      <formula>NOT(ISERROR(SEARCH("Deferred",G19)))</formula>
    </cfRule>
    <cfRule type="containsText" dxfId="345" priority="339" operator="containsText" text="Deleted">
      <formula>NOT(ISERROR(SEARCH("Deleted",G19)))</formula>
    </cfRule>
    <cfRule type="containsText" dxfId="344" priority="340" operator="containsText" text="In Danger of Falling Behind Target">
      <formula>NOT(ISERROR(SEARCH("In Danger of Falling Behind Target",G19)))</formula>
    </cfRule>
    <cfRule type="containsText" dxfId="343" priority="341" operator="containsText" text="Not yet due">
      <formula>NOT(ISERROR(SEARCH("Not yet due",G19)))</formula>
    </cfRule>
    <cfRule type="containsText" dxfId="342" priority="342" operator="containsText" text="Completed Behind Schedule">
      <formula>NOT(ISERROR(SEARCH("Completed Behind Schedule",G19)))</formula>
    </cfRule>
    <cfRule type="containsText" dxfId="341" priority="343" operator="containsText" text="Off Target">
      <formula>NOT(ISERROR(SEARCH("Off Target",G19)))</formula>
    </cfRule>
    <cfRule type="containsText" dxfId="340" priority="344" operator="containsText" text="In Danger of Falling Behind Target">
      <formula>NOT(ISERROR(SEARCH("In Danger of Falling Behind Target",G19)))</formula>
    </cfRule>
    <cfRule type="containsText" dxfId="339" priority="345" operator="containsText" text="On Track to be Achieved">
      <formula>NOT(ISERROR(SEARCH("On Track to be Achieved",G19)))</formula>
    </cfRule>
    <cfRule type="containsText" dxfId="338" priority="346" operator="containsText" text="Fully Achieved">
      <formula>NOT(ISERROR(SEARCH("Fully Achieved",G19)))</formula>
    </cfRule>
    <cfRule type="containsText" dxfId="337" priority="347" operator="containsText" text="Update not Provided">
      <formula>NOT(ISERROR(SEARCH("Update not Provided",G19)))</formula>
    </cfRule>
    <cfRule type="containsText" dxfId="336" priority="348" operator="containsText" text="Not yet due">
      <formula>NOT(ISERROR(SEARCH("Not yet due",G19)))</formula>
    </cfRule>
    <cfRule type="containsText" dxfId="335" priority="349" operator="containsText" text="Completed Behind Schedule">
      <formula>NOT(ISERROR(SEARCH("Completed Behind Schedule",G19)))</formula>
    </cfRule>
    <cfRule type="containsText" dxfId="334" priority="350" operator="containsText" text="Off Target">
      <formula>NOT(ISERROR(SEARCH("Off Target",G19)))</formula>
    </cfRule>
    <cfRule type="containsText" dxfId="333" priority="351" operator="containsText" text="In Danger of Falling Behind Target">
      <formula>NOT(ISERROR(SEARCH("In Danger of Falling Behind Target",G19)))</formula>
    </cfRule>
    <cfRule type="containsText" dxfId="332" priority="352" operator="containsText" text="On Track to be Achieved">
      <formula>NOT(ISERROR(SEARCH("On Track to be Achieved",G19)))</formula>
    </cfRule>
    <cfRule type="containsText" dxfId="331" priority="353" operator="containsText" text="Fully Achieved">
      <formula>NOT(ISERROR(SEARCH("Fully Achieved",G19)))</formula>
    </cfRule>
    <cfRule type="containsText" dxfId="330" priority="354" operator="containsText" text="Fully Achieved">
      <formula>NOT(ISERROR(SEARCH("Fully Achieved",G19)))</formula>
    </cfRule>
    <cfRule type="containsText" dxfId="329" priority="355" operator="containsText" text="Fully Achieved">
      <formula>NOT(ISERROR(SEARCH("Fully Achieved",G19)))</formula>
    </cfRule>
    <cfRule type="containsText" dxfId="328" priority="356" operator="containsText" text="Deferred">
      <formula>NOT(ISERROR(SEARCH("Deferred",G19)))</formula>
    </cfRule>
    <cfRule type="containsText" dxfId="327" priority="357" operator="containsText" text="Deleted">
      <formula>NOT(ISERROR(SEARCH("Deleted",G19)))</formula>
    </cfRule>
    <cfRule type="containsText" dxfId="326" priority="358" operator="containsText" text="In Danger of Falling Behind Target">
      <formula>NOT(ISERROR(SEARCH("In Danger of Falling Behind Target",G19)))</formula>
    </cfRule>
    <cfRule type="containsText" dxfId="325" priority="359" operator="containsText" text="Not yet due">
      <formula>NOT(ISERROR(SEARCH("Not yet due",G19)))</formula>
    </cfRule>
    <cfRule type="containsText" dxfId="324" priority="360" operator="containsText" text="Update not Provided">
      <formula>NOT(ISERROR(SEARCH("Update not Provided",G19)))</formula>
    </cfRule>
  </conditionalFormatting>
  <conditionalFormatting sqref="G24:G25">
    <cfRule type="containsText" dxfId="323" priority="289" operator="containsText" text="On track to be achieved">
      <formula>NOT(ISERROR(SEARCH("On track to be achieved",G24)))</formula>
    </cfRule>
    <cfRule type="containsText" dxfId="322" priority="290" operator="containsText" text="Deferred">
      <formula>NOT(ISERROR(SEARCH("Deferred",G24)))</formula>
    </cfRule>
    <cfRule type="containsText" dxfId="321" priority="291" operator="containsText" text="Deleted">
      <formula>NOT(ISERROR(SEARCH("Deleted",G24)))</formula>
    </cfRule>
    <cfRule type="containsText" dxfId="320" priority="292" operator="containsText" text="In Danger of Falling Behind Target">
      <formula>NOT(ISERROR(SEARCH("In Danger of Falling Behind Target",G24)))</formula>
    </cfRule>
    <cfRule type="containsText" dxfId="319" priority="293" operator="containsText" text="Not yet due">
      <formula>NOT(ISERROR(SEARCH("Not yet due",G24)))</formula>
    </cfRule>
    <cfRule type="containsText" dxfId="318" priority="294" operator="containsText" text="Update not Provided">
      <formula>NOT(ISERROR(SEARCH("Update not Provided",G24)))</formula>
    </cfRule>
    <cfRule type="containsText" dxfId="317" priority="295" operator="containsText" text="Not yet due">
      <formula>NOT(ISERROR(SEARCH("Not yet due",G24)))</formula>
    </cfRule>
    <cfRule type="containsText" dxfId="316" priority="296" operator="containsText" text="Completed Behind Schedule">
      <formula>NOT(ISERROR(SEARCH("Completed Behind Schedule",G24)))</formula>
    </cfRule>
    <cfRule type="containsText" dxfId="315" priority="297" operator="containsText" text="Off Target">
      <formula>NOT(ISERROR(SEARCH("Off Target",G24)))</formula>
    </cfRule>
    <cfRule type="containsText" dxfId="314" priority="298" operator="containsText" text="On Track to be Achieved">
      <formula>NOT(ISERROR(SEARCH("On Track to be Achieved",G24)))</formula>
    </cfRule>
    <cfRule type="containsText" dxfId="313" priority="299" operator="containsText" text="Fully Achieved">
      <formula>NOT(ISERROR(SEARCH("Fully Achieved",G24)))</formula>
    </cfRule>
    <cfRule type="containsText" dxfId="312" priority="300" operator="containsText" text="Not yet due">
      <formula>NOT(ISERROR(SEARCH("Not yet due",G24)))</formula>
    </cfRule>
    <cfRule type="containsText" dxfId="311" priority="301" operator="containsText" text="Not Yet Due">
      <formula>NOT(ISERROR(SEARCH("Not Yet Due",G24)))</formula>
    </cfRule>
    <cfRule type="containsText" dxfId="310" priority="302" operator="containsText" text="Deferred">
      <formula>NOT(ISERROR(SEARCH("Deferred",G24)))</formula>
    </cfRule>
    <cfRule type="containsText" dxfId="309" priority="303" operator="containsText" text="Deleted">
      <formula>NOT(ISERROR(SEARCH("Deleted",G24)))</formula>
    </cfRule>
    <cfRule type="containsText" dxfId="308" priority="304" operator="containsText" text="In Danger of Falling Behind Target">
      <formula>NOT(ISERROR(SEARCH("In Danger of Falling Behind Target",G24)))</formula>
    </cfRule>
    <cfRule type="containsText" dxfId="307" priority="305" operator="containsText" text="Not yet due">
      <formula>NOT(ISERROR(SEARCH("Not yet due",G24)))</formula>
    </cfRule>
    <cfRule type="containsText" dxfId="306" priority="306" operator="containsText" text="Completed Behind Schedule">
      <formula>NOT(ISERROR(SEARCH("Completed Behind Schedule",G24)))</formula>
    </cfRule>
    <cfRule type="containsText" dxfId="305" priority="307" operator="containsText" text="Off Target">
      <formula>NOT(ISERROR(SEARCH("Off Target",G24)))</formula>
    </cfRule>
    <cfRule type="containsText" dxfId="304" priority="308" operator="containsText" text="In Danger of Falling Behind Target">
      <formula>NOT(ISERROR(SEARCH("In Danger of Falling Behind Target",G24)))</formula>
    </cfRule>
    <cfRule type="containsText" dxfId="303" priority="309" operator="containsText" text="On Track to be Achieved">
      <formula>NOT(ISERROR(SEARCH("On Track to be Achieved",G24)))</formula>
    </cfRule>
    <cfRule type="containsText" dxfId="302" priority="310" operator="containsText" text="Fully Achieved">
      <formula>NOT(ISERROR(SEARCH("Fully Achieved",G24)))</formula>
    </cfRule>
    <cfRule type="containsText" dxfId="301" priority="311" operator="containsText" text="Update not Provided">
      <formula>NOT(ISERROR(SEARCH("Update not Provided",G24)))</formula>
    </cfRule>
    <cfRule type="containsText" dxfId="300" priority="312" operator="containsText" text="Not yet due">
      <formula>NOT(ISERROR(SEARCH("Not yet due",G24)))</formula>
    </cfRule>
    <cfRule type="containsText" dxfId="299" priority="313" operator="containsText" text="Completed Behind Schedule">
      <formula>NOT(ISERROR(SEARCH("Completed Behind Schedule",G24)))</formula>
    </cfRule>
    <cfRule type="containsText" dxfId="298" priority="314" operator="containsText" text="Off Target">
      <formula>NOT(ISERROR(SEARCH("Off Target",G24)))</formula>
    </cfRule>
    <cfRule type="containsText" dxfId="297" priority="315" operator="containsText" text="In Danger of Falling Behind Target">
      <formula>NOT(ISERROR(SEARCH("In Danger of Falling Behind Target",G24)))</formula>
    </cfRule>
    <cfRule type="containsText" dxfId="296" priority="316" operator="containsText" text="On Track to be Achieved">
      <formula>NOT(ISERROR(SEARCH("On Track to be Achieved",G24)))</formula>
    </cfRule>
    <cfRule type="containsText" dxfId="295" priority="317" operator="containsText" text="Fully Achieved">
      <formula>NOT(ISERROR(SEARCH("Fully Achieved",G24)))</formula>
    </cfRule>
    <cfRule type="containsText" dxfId="294" priority="318" operator="containsText" text="Fully Achieved">
      <formula>NOT(ISERROR(SEARCH("Fully Achieved",G24)))</formula>
    </cfRule>
    <cfRule type="containsText" dxfId="293" priority="319" operator="containsText" text="Fully Achieved">
      <formula>NOT(ISERROR(SEARCH("Fully Achieved",G24)))</formula>
    </cfRule>
    <cfRule type="containsText" dxfId="292" priority="320" operator="containsText" text="Deferred">
      <formula>NOT(ISERROR(SEARCH("Deferred",G24)))</formula>
    </cfRule>
    <cfRule type="containsText" dxfId="291" priority="321" operator="containsText" text="Deleted">
      <formula>NOT(ISERROR(SEARCH("Deleted",G24)))</formula>
    </cfRule>
    <cfRule type="containsText" dxfId="290" priority="322" operator="containsText" text="In Danger of Falling Behind Target">
      <formula>NOT(ISERROR(SEARCH("In Danger of Falling Behind Target",G24)))</formula>
    </cfRule>
    <cfRule type="containsText" dxfId="289" priority="323" operator="containsText" text="Not yet due">
      <formula>NOT(ISERROR(SEARCH("Not yet due",G24)))</formula>
    </cfRule>
    <cfRule type="containsText" dxfId="288" priority="324" operator="containsText" text="Update not Provided">
      <formula>NOT(ISERROR(SEARCH("Update not Provided",G24)))</formula>
    </cfRule>
  </conditionalFormatting>
  <conditionalFormatting sqref="G27">
    <cfRule type="containsText" dxfId="287" priority="253" operator="containsText" text="On track to be achieved">
      <formula>NOT(ISERROR(SEARCH("On track to be achieved",G27)))</formula>
    </cfRule>
    <cfRule type="containsText" dxfId="286" priority="254" operator="containsText" text="Deferred">
      <formula>NOT(ISERROR(SEARCH("Deferred",G27)))</formula>
    </cfRule>
    <cfRule type="containsText" dxfId="285" priority="255" operator="containsText" text="Deleted">
      <formula>NOT(ISERROR(SEARCH("Deleted",G27)))</formula>
    </cfRule>
    <cfRule type="containsText" dxfId="284" priority="256" operator="containsText" text="In Danger of Falling Behind Target">
      <formula>NOT(ISERROR(SEARCH("In Danger of Falling Behind Target",G27)))</formula>
    </cfRule>
    <cfRule type="containsText" dxfId="283" priority="257" operator="containsText" text="Not yet due">
      <formula>NOT(ISERROR(SEARCH("Not yet due",G27)))</formula>
    </cfRule>
    <cfRule type="containsText" dxfId="282" priority="258" operator="containsText" text="Update not Provided">
      <formula>NOT(ISERROR(SEARCH("Update not Provided",G27)))</formula>
    </cfRule>
    <cfRule type="containsText" dxfId="281" priority="259" operator="containsText" text="Not yet due">
      <formula>NOT(ISERROR(SEARCH("Not yet due",G27)))</formula>
    </cfRule>
    <cfRule type="containsText" dxfId="280" priority="260" operator="containsText" text="Completed Behind Schedule">
      <formula>NOT(ISERROR(SEARCH("Completed Behind Schedule",G27)))</formula>
    </cfRule>
    <cfRule type="containsText" dxfId="279" priority="261" operator="containsText" text="Off Target">
      <formula>NOT(ISERROR(SEARCH("Off Target",G27)))</formula>
    </cfRule>
    <cfRule type="containsText" dxfId="278" priority="262" operator="containsText" text="On Track to be Achieved">
      <formula>NOT(ISERROR(SEARCH("On Track to be Achieved",G27)))</formula>
    </cfRule>
    <cfRule type="containsText" dxfId="277" priority="263" operator="containsText" text="Fully Achieved">
      <formula>NOT(ISERROR(SEARCH("Fully Achieved",G27)))</formula>
    </cfRule>
    <cfRule type="containsText" dxfId="276" priority="264" operator="containsText" text="Not yet due">
      <formula>NOT(ISERROR(SEARCH("Not yet due",G27)))</formula>
    </cfRule>
    <cfRule type="containsText" dxfId="275" priority="265" operator="containsText" text="Not Yet Due">
      <formula>NOT(ISERROR(SEARCH("Not Yet Due",G27)))</formula>
    </cfRule>
    <cfRule type="containsText" dxfId="274" priority="266" operator="containsText" text="Deferred">
      <formula>NOT(ISERROR(SEARCH("Deferred",G27)))</formula>
    </cfRule>
    <cfRule type="containsText" dxfId="273" priority="267" operator="containsText" text="Deleted">
      <formula>NOT(ISERROR(SEARCH("Deleted",G27)))</formula>
    </cfRule>
    <cfRule type="containsText" dxfId="272" priority="268" operator="containsText" text="In Danger of Falling Behind Target">
      <formula>NOT(ISERROR(SEARCH("In Danger of Falling Behind Target",G27)))</formula>
    </cfRule>
    <cfRule type="containsText" dxfId="271" priority="269" operator="containsText" text="Not yet due">
      <formula>NOT(ISERROR(SEARCH("Not yet due",G27)))</formula>
    </cfRule>
    <cfRule type="containsText" dxfId="270" priority="270" operator="containsText" text="Completed Behind Schedule">
      <formula>NOT(ISERROR(SEARCH("Completed Behind Schedule",G27)))</formula>
    </cfRule>
    <cfRule type="containsText" dxfId="269" priority="271" operator="containsText" text="Off Target">
      <formula>NOT(ISERROR(SEARCH("Off Target",G27)))</formula>
    </cfRule>
    <cfRule type="containsText" dxfId="268" priority="272" operator="containsText" text="In Danger of Falling Behind Target">
      <formula>NOT(ISERROR(SEARCH("In Danger of Falling Behind Target",G27)))</formula>
    </cfRule>
    <cfRule type="containsText" dxfId="267" priority="273" operator="containsText" text="On Track to be Achieved">
      <formula>NOT(ISERROR(SEARCH("On Track to be Achieved",G27)))</formula>
    </cfRule>
    <cfRule type="containsText" dxfId="266" priority="274" operator="containsText" text="Fully Achieved">
      <formula>NOT(ISERROR(SEARCH("Fully Achieved",G27)))</formula>
    </cfRule>
    <cfRule type="containsText" dxfId="265" priority="275" operator="containsText" text="Update not Provided">
      <formula>NOT(ISERROR(SEARCH("Update not Provided",G27)))</formula>
    </cfRule>
    <cfRule type="containsText" dxfId="264" priority="276" operator="containsText" text="Not yet due">
      <formula>NOT(ISERROR(SEARCH("Not yet due",G27)))</formula>
    </cfRule>
    <cfRule type="containsText" dxfId="263" priority="277" operator="containsText" text="Completed Behind Schedule">
      <formula>NOT(ISERROR(SEARCH("Completed Behind Schedule",G27)))</formula>
    </cfRule>
    <cfRule type="containsText" dxfId="262" priority="278" operator="containsText" text="Off Target">
      <formula>NOT(ISERROR(SEARCH("Off Target",G27)))</formula>
    </cfRule>
    <cfRule type="containsText" dxfId="261" priority="279" operator="containsText" text="In Danger of Falling Behind Target">
      <formula>NOT(ISERROR(SEARCH("In Danger of Falling Behind Target",G27)))</formula>
    </cfRule>
    <cfRule type="containsText" dxfId="260" priority="280" operator="containsText" text="On Track to be Achieved">
      <formula>NOT(ISERROR(SEARCH("On Track to be Achieved",G27)))</formula>
    </cfRule>
    <cfRule type="containsText" dxfId="259" priority="281" operator="containsText" text="Fully Achieved">
      <formula>NOT(ISERROR(SEARCH("Fully Achieved",G27)))</formula>
    </cfRule>
    <cfRule type="containsText" dxfId="258" priority="282" operator="containsText" text="Fully Achieved">
      <formula>NOT(ISERROR(SEARCH("Fully Achieved",G27)))</formula>
    </cfRule>
    <cfRule type="containsText" dxfId="257" priority="283" operator="containsText" text="Fully Achieved">
      <formula>NOT(ISERROR(SEARCH("Fully Achieved",G27)))</formula>
    </cfRule>
    <cfRule type="containsText" dxfId="256" priority="284" operator="containsText" text="Deferred">
      <formula>NOT(ISERROR(SEARCH("Deferred",G27)))</formula>
    </cfRule>
    <cfRule type="containsText" dxfId="255" priority="285" operator="containsText" text="Deleted">
      <formula>NOT(ISERROR(SEARCH("Deleted",G27)))</formula>
    </cfRule>
    <cfRule type="containsText" dxfId="254" priority="286" operator="containsText" text="In Danger of Falling Behind Target">
      <formula>NOT(ISERROR(SEARCH("In Danger of Falling Behind Target",G27)))</formula>
    </cfRule>
    <cfRule type="containsText" dxfId="253" priority="287" operator="containsText" text="Not yet due">
      <formula>NOT(ISERROR(SEARCH("Not yet due",G27)))</formula>
    </cfRule>
    <cfRule type="containsText" dxfId="252" priority="288" operator="containsText" text="Update not Provided">
      <formula>NOT(ISERROR(SEARCH("Update not Provided",G27)))</formula>
    </cfRule>
  </conditionalFormatting>
  <conditionalFormatting sqref="G30:G39">
    <cfRule type="containsText" dxfId="251" priority="217" operator="containsText" text="On track to be achieved">
      <formula>NOT(ISERROR(SEARCH("On track to be achieved",G30)))</formula>
    </cfRule>
    <cfRule type="containsText" dxfId="250" priority="218" operator="containsText" text="Deferred">
      <formula>NOT(ISERROR(SEARCH("Deferred",G30)))</formula>
    </cfRule>
    <cfRule type="containsText" dxfId="249" priority="219" operator="containsText" text="Deleted">
      <formula>NOT(ISERROR(SEARCH("Deleted",G30)))</formula>
    </cfRule>
    <cfRule type="containsText" dxfId="248" priority="220" operator="containsText" text="In Danger of Falling Behind Target">
      <formula>NOT(ISERROR(SEARCH("In Danger of Falling Behind Target",G30)))</formula>
    </cfRule>
    <cfRule type="containsText" dxfId="247" priority="221" operator="containsText" text="Not yet due">
      <formula>NOT(ISERROR(SEARCH("Not yet due",G30)))</formula>
    </cfRule>
    <cfRule type="containsText" dxfId="246" priority="222" operator="containsText" text="Update not Provided">
      <formula>NOT(ISERROR(SEARCH("Update not Provided",G30)))</formula>
    </cfRule>
    <cfRule type="containsText" dxfId="245" priority="223" operator="containsText" text="Not yet due">
      <formula>NOT(ISERROR(SEARCH("Not yet due",G30)))</formula>
    </cfRule>
    <cfRule type="containsText" dxfId="244" priority="224" operator="containsText" text="Completed Behind Schedule">
      <formula>NOT(ISERROR(SEARCH("Completed Behind Schedule",G30)))</formula>
    </cfRule>
    <cfRule type="containsText" dxfId="243" priority="225" operator="containsText" text="Off Target">
      <formula>NOT(ISERROR(SEARCH("Off Target",G30)))</formula>
    </cfRule>
    <cfRule type="containsText" dxfId="242" priority="226" operator="containsText" text="On Track to be Achieved">
      <formula>NOT(ISERROR(SEARCH("On Track to be Achieved",G30)))</formula>
    </cfRule>
    <cfRule type="containsText" dxfId="241" priority="227" operator="containsText" text="Fully Achieved">
      <formula>NOT(ISERROR(SEARCH("Fully Achieved",G30)))</formula>
    </cfRule>
    <cfRule type="containsText" dxfId="240" priority="228" operator="containsText" text="Not yet due">
      <formula>NOT(ISERROR(SEARCH("Not yet due",G30)))</formula>
    </cfRule>
    <cfRule type="containsText" dxfId="239" priority="229" operator="containsText" text="Not Yet Due">
      <formula>NOT(ISERROR(SEARCH("Not Yet Due",G30)))</formula>
    </cfRule>
    <cfRule type="containsText" dxfId="238" priority="230" operator="containsText" text="Deferred">
      <formula>NOT(ISERROR(SEARCH("Deferred",G30)))</formula>
    </cfRule>
    <cfRule type="containsText" dxfId="237" priority="231" operator="containsText" text="Deleted">
      <formula>NOT(ISERROR(SEARCH("Deleted",G30)))</formula>
    </cfRule>
    <cfRule type="containsText" dxfId="236" priority="232" operator="containsText" text="In Danger of Falling Behind Target">
      <formula>NOT(ISERROR(SEARCH("In Danger of Falling Behind Target",G30)))</formula>
    </cfRule>
    <cfRule type="containsText" dxfId="235" priority="233" operator="containsText" text="Not yet due">
      <formula>NOT(ISERROR(SEARCH("Not yet due",G30)))</formula>
    </cfRule>
    <cfRule type="containsText" dxfId="234" priority="234" operator="containsText" text="Completed Behind Schedule">
      <formula>NOT(ISERROR(SEARCH("Completed Behind Schedule",G30)))</formula>
    </cfRule>
    <cfRule type="containsText" dxfId="233" priority="235" operator="containsText" text="Off Target">
      <formula>NOT(ISERROR(SEARCH("Off Target",G30)))</formula>
    </cfRule>
    <cfRule type="containsText" dxfId="232" priority="236" operator="containsText" text="In Danger of Falling Behind Target">
      <formula>NOT(ISERROR(SEARCH("In Danger of Falling Behind Target",G30)))</formula>
    </cfRule>
    <cfRule type="containsText" dxfId="231" priority="237" operator="containsText" text="On Track to be Achieved">
      <formula>NOT(ISERROR(SEARCH("On Track to be Achieved",G30)))</formula>
    </cfRule>
    <cfRule type="containsText" dxfId="230" priority="238" operator="containsText" text="Fully Achieved">
      <formula>NOT(ISERROR(SEARCH("Fully Achieved",G30)))</formula>
    </cfRule>
    <cfRule type="containsText" dxfId="229" priority="239" operator="containsText" text="Update not Provided">
      <formula>NOT(ISERROR(SEARCH("Update not Provided",G30)))</formula>
    </cfRule>
    <cfRule type="containsText" dxfId="228" priority="240" operator="containsText" text="Not yet due">
      <formula>NOT(ISERROR(SEARCH("Not yet due",G30)))</formula>
    </cfRule>
    <cfRule type="containsText" dxfId="227" priority="241" operator="containsText" text="Completed Behind Schedule">
      <formula>NOT(ISERROR(SEARCH("Completed Behind Schedule",G30)))</formula>
    </cfRule>
    <cfRule type="containsText" dxfId="226" priority="242" operator="containsText" text="Off Target">
      <formula>NOT(ISERROR(SEARCH("Off Target",G30)))</formula>
    </cfRule>
    <cfRule type="containsText" dxfId="225" priority="243" operator="containsText" text="In Danger of Falling Behind Target">
      <formula>NOT(ISERROR(SEARCH("In Danger of Falling Behind Target",G30)))</formula>
    </cfRule>
    <cfRule type="containsText" dxfId="224" priority="244" operator="containsText" text="On Track to be Achieved">
      <formula>NOT(ISERROR(SEARCH("On Track to be Achieved",G30)))</formula>
    </cfRule>
    <cfRule type="containsText" dxfId="223" priority="245" operator="containsText" text="Fully Achieved">
      <formula>NOT(ISERROR(SEARCH("Fully Achieved",G30)))</formula>
    </cfRule>
    <cfRule type="containsText" dxfId="222" priority="246" operator="containsText" text="Fully Achieved">
      <formula>NOT(ISERROR(SEARCH("Fully Achieved",G30)))</formula>
    </cfRule>
    <cfRule type="containsText" dxfId="221" priority="247" operator="containsText" text="Fully Achieved">
      <formula>NOT(ISERROR(SEARCH("Fully Achieved",G30)))</formula>
    </cfRule>
    <cfRule type="containsText" dxfId="220" priority="248" operator="containsText" text="Deferred">
      <formula>NOT(ISERROR(SEARCH("Deferred",G30)))</formula>
    </cfRule>
    <cfRule type="containsText" dxfId="219" priority="249" operator="containsText" text="Deleted">
      <formula>NOT(ISERROR(SEARCH("Deleted",G30)))</formula>
    </cfRule>
    <cfRule type="containsText" dxfId="218" priority="250" operator="containsText" text="In Danger of Falling Behind Target">
      <formula>NOT(ISERROR(SEARCH("In Danger of Falling Behind Target",G30)))</formula>
    </cfRule>
    <cfRule type="containsText" dxfId="217" priority="251" operator="containsText" text="Not yet due">
      <formula>NOT(ISERROR(SEARCH("Not yet due",G30)))</formula>
    </cfRule>
    <cfRule type="containsText" dxfId="216" priority="252" operator="containsText" text="Update not Provided">
      <formula>NOT(ISERROR(SEARCH("Update not Provided",G30)))</formula>
    </cfRule>
  </conditionalFormatting>
  <conditionalFormatting sqref="G41 G43:G45">
    <cfRule type="containsText" dxfId="215" priority="181" operator="containsText" text="On track to be achieved">
      <formula>NOT(ISERROR(SEARCH("On track to be achieved",G41)))</formula>
    </cfRule>
    <cfRule type="containsText" dxfId="214" priority="182" operator="containsText" text="Deferred">
      <formula>NOT(ISERROR(SEARCH("Deferred",G41)))</formula>
    </cfRule>
    <cfRule type="containsText" dxfId="213" priority="183" operator="containsText" text="Deleted">
      <formula>NOT(ISERROR(SEARCH("Deleted",G41)))</formula>
    </cfRule>
    <cfRule type="containsText" dxfId="212" priority="184" operator="containsText" text="In Danger of Falling Behind Target">
      <formula>NOT(ISERROR(SEARCH("In Danger of Falling Behind Target",G41)))</formula>
    </cfRule>
    <cfRule type="containsText" dxfId="211" priority="185" operator="containsText" text="Not yet due">
      <formula>NOT(ISERROR(SEARCH("Not yet due",G41)))</formula>
    </cfRule>
    <cfRule type="containsText" dxfId="210" priority="186" operator="containsText" text="Update not Provided">
      <formula>NOT(ISERROR(SEARCH("Update not Provided",G41)))</formula>
    </cfRule>
    <cfRule type="containsText" dxfId="209" priority="187" operator="containsText" text="Not yet due">
      <formula>NOT(ISERROR(SEARCH("Not yet due",G41)))</formula>
    </cfRule>
    <cfRule type="containsText" dxfId="208" priority="188" operator="containsText" text="Completed Behind Schedule">
      <formula>NOT(ISERROR(SEARCH("Completed Behind Schedule",G41)))</formula>
    </cfRule>
    <cfRule type="containsText" dxfId="207" priority="189" operator="containsText" text="Off Target">
      <formula>NOT(ISERROR(SEARCH("Off Target",G41)))</formula>
    </cfRule>
    <cfRule type="containsText" dxfId="206" priority="190" operator="containsText" text="On Track to be Achieved">
      <formula>NOT(ISERROR(SEARCH("On Track to be Achieved",G41)))</formula>
    </cfRule>
    <cfRule type="containsText" dxfId="205" priority="191" operator="containsText" text="Fully Achieved">
      <formula>NOT(ISERROR(SEARCH("Fully Achieved",G41)))</formula>
    </cfRule>
    <cfRule type="containsText" dxfId="204" priority="192" operator="containsText" text="Not yet due">
      <formula>NOT(ISERROR(SEARCH("Not yet due",G41)))</formula>
    </cfRule>
    <cfRule type="containsText" dxfId="203" priority="193" operator="containsText" text="Not Yet Due">
      <formula>NOT(ISERROR(SEARCH("Not Yet Due",G41)))</formula>
    </cfRule>
    <cfRule type="containsText" dxfId="202" priority="194" operator="containsText" text="Deferred">
      <formula>NOT(ISERROR(SEARCH("Deferred",G41)))</formula>
    </cfRule>
    <cfRule type="containsText" dxfId="201" priority="195" operator="containsText" text="Deleted">
      <formula>NOT(ISERROR(SEARCH("Deleted",G41)))</formula>
    </cfRule>
    <cfRule type="containsText" dxfId="200" priority="196" operator="containsText" text="In Danger of Falling Behind Target">
      <formula>NOT(ISERROR(SEARCH("In Danger of Falling Behind Target",G41)))</formula>
    </cfRule>
    <cfRule type="containsText" dxfId="199" priority="197" operator="containsText" text="Not yet due">
      <formula>NOT(ISERROR(SEARCH("Not yet due",G41)))</formula>
    </cfRule>
    <cfRule type="containsText" dxfId="198" priority="198" operator="containsText" text="Completed Behind Schedule">
      <formula>NOT(ISERROR(SEARCH("Completed Behind Schedule",G41)))</formula>
    </cfRule>
    <cfRule type="containsText" dxfId="197" priority="199" operator="containsText" text="Off Target">
      <formula>NOT(ISERROR(SEARCH("Off Target",G41)))</formula>
    </cfRule>
    <cfRule type="containsText" dxfId="196" priority="200" operator="containsText" text="In Danger of Falling Behind Target">
      <formula>NOT(ISERROR(SEARCH("In Danger of Falling Behind Target",G41)))</formula>
    </cfRule>
    <cfRule type="containsText" dxfId="195" priority="201" operator="containsText" text="On Track to be Achieved">
      <formula>NOT(ISERROR(SEARCH("On Track to be Achieved",G41)))</formula>
    </cfRule>
    <cfRule type="containsText" dxfId="194" priority="202" operator="containsText" text="Fully Achieved">
      <formula>NOT(ISERROR(SEARCH("Fully Achieved",G41)))</formula>
    </cfRule>
    <cfRule type="containsText" dxfId="193" priority="203" operator="containsText" text="Update not Provided">
      <formula>NOT(ISERROR(SEARCH("Update not Provided",G41)))</formula>
    </cfRule>
    <cfRule type="containsText" dxfId="192" priority="204" operator="containsText" text="Not yet due">
      <formula>NOT(ISERROR(SEARCH("Not yet due",G41)))</formula>
    </cfRule>
    <cfRule type="containsText" dxfId="191" priority="205" operator="containsText" text="Completed Behind Schedule">
      <formula>NOT(ISERROR(SEARCH("Completed Behind Schedule",G41)))</formula>
    </cfRule>
    <cfRule type="containsText" dxfId="190" priority="206" operator="containsText" text="Off Target">
      <formula>NOT(ISERROR(SEARCH("Off Target",G41)))</formula>
    </cfRule>
    <cfRule type="containsText" dxfId="189" priority="207" operator="containsText" text="In Danger of Falling Behind Target">
      <formula>NOT(ISERROR(SEARCH("In Danger of Falling Behind Target",G41)))</formula>
    </cfRule>
    <cfRule type="containsText" dxfId="188" priority="208" operator="containsText" text="On Track to be Achieved">
      <formula>NOT(ISERROR(SEARCH("On Track to be Achieved",G41)))</formula>
    </cfRule>
    <cfRule type="containsText" dxfId="187" priority="209" operator="containsText" text="Fully Achieved">
      <formula>NOT(ISERROR(SEARCH("Fully Achieved",G41)))</formula>
    </cfRule>
    <cfRule type="containsText" dxfId="186" priority="210" operator="containsText" text="Fully Achieved">
      <formula>NOT(ISERROR(SEARCH("Fully Achieved",G41)))</formula>
    </cfRule>
    <cfRule type="containsText" dxfId="185" priority="211" operator="containsText" text="Fully Achieved">
      <formula>NOT(ISERROR(SEARCH("Fully Achieved",G41)))</formula>
    </cfRule>
    <cfRule type="containsText" dxfId="184" priority="212" operator="containsText" text="Deferred">
      <formula>NOT(ISERROR(SEARCH("Deferred",G41)))</formula>
    </cfRule>
    <cfRule type="containsText" dxfId="183" priority="213" operator="containsText" text="Deleted">
      <formula>NOT(ISERROR(SEARCH("Deleted",G41)))</formula>
    </cfRule>
    <cfRule type="containsText" dxfId="182" priority="214" operator="containsText" text="In Danger of Falling Behind Target">
      <formula>NOT(ISERROR(SEARCH("In Danger of Falling Behind Target",G41)))</formula>
    </cfRule>
    <cfRule type="containsText" dxfId="181" priority="215" operator="containsText" text="Not yet due">
      <formula>NOT(ISERROR(SEARCH("Not yet due",G41)))</formula>
    </cfRule>
    <cfRule type="containsText" dxfId="180" priority="216" operator="containsText" text="Update not Provided">
      <formula>NOT(ISERROR(SEARCH("Update not Provided",G41)))</formula>
    </cfRule>
  </conditionalFormatting>
  <conditionalFormatting sqref="G48">
    <cfRule type="containsText" dxfId="179" priority="145" operator="containsText" text="On track to be achieved">
      <formula>NOT(ISERROR(SEARCH("On track to be achieved",G48)))</formula>
    </cfRule>
    <cfRule type="containsText" dxfId="178" priority="146" operator="containsText" text="Deferred">
      <formula>NOT(ISERROR(SEARCH("Deferred",G48)))</formula>
    </cfRule>
    <cfRule type="containsText" dxfId="177" priority="147" operator="containsText" text="Deleted">
      <formula>NOT(ISERROR(SEARCH("Deleted",G48)))</formula>
    </cfRule>
    <cfRule type="containsText" dxfId="176" priority="148" operator="containsText" text="In Danger of Falling Behind Target">
      <formula>NOT(ISERROR(SEARCH("In Danger of Falling Behind Target",G48)))</formula>
    </cfRule>
    <cfRule type="containsText" dxfId="175" priority="149" operator="containsText" text="Not yet due">
      <formula>NOT(ISERROR(SEARCH("Not yet due",G48)))</formula>
    </cfRule>
    <cfRule type="containsText" dxfId="174" priority="150" operator="containsText" text="Update not Provided">
      <formula>NOT(ISERROR(SEARCH("Update not Provided",G48)))</formula>
    </cfRule>
    <cfRule type="containsText" dxfId="173" priority="151" operator="containsText" text="Not yet due">
      <formula>NOT(ISERROR(SEARCH("Not yet due",G48)))</formula>
    </cfRule>
    <cfRule type="containsText" dxfId="172" priority="152" operator="containsText" text="Completed Behind Schedule">
      <formula>NOT(ISERROR(SEARCH("Completed Behind Schedule",G48)))</formula>
    </cfRule>
    <cfRule type="containsText" dxfId="171" priority="153" operator="containsText" text="Off Target">
      <formula>NOT(ISERROR(SEARCH("Off Target",G48)))</formula>
    </cfRule>
    <cfRule type="containsText" dxfId="170" priority="154" operator="containsText" text="On Track to be Achieved">
      <formula>NOT(ISERROR(SEARCH("On Track to be Achieved",G48)))</formula>
    </cfRule>
    <cfRule type="containsText" dxfId="169" priority="155" operator="containsText" text="Fully Achieved">
      <formula>NOT(ISERROR(SEARCH("Fully Achieved",G48)))</formula>
    </cfRule>
    <cfRule type="containsText" dxfId="168" priority="156" operator="containsText" text="Not yet due">
      <formula>NOT(ISERROR(SEARCH("Not yet due",G48)))</formula>
    </cfRule>
    <cfRule type="containsText" dxfId="167" priority="157" operator="containsText" text="Not Yet Due">
      <formula>NOT(ISERROR(SEARCH("Not Yet Due",G48)))</formula>
    </cfRule>
    <cfRule type="containsText" dxfId="166" priority="158" operator="containsText" text="Deferred">
      <formula>NOT(ISERROR(SEARCH("Deferred",G48)))</formula>
    </cfRule>
    <cfRule type="containsText" dxfId="165" priority="159" operator="containsText" text="Deleted">
      <formula>NOT(ISERROR(SEARCH("Deleted",G48)))</formula>
    </cfRule>
    <cfRule type="containsText" dxfId="164" priority="160" operator="containsText" text="In Danger of Falling Behind Target">
      <formula>NOT(ISERROR(SEARCH("In Danger of Falling Behind Target",G48)))</formula>
    </cfRule>
    <cfRule type="containsText" dxfId="163" priority="161" operator="containsText" text="Not yet due">
      <formula>NOT(ISERROR(SEARCH("Not yet due",G48)))</formula>
    </cfRule>
    <cfRule type="containsText" dxfId="162" priority="162" operator="containsText" text="Completed Behind Schedule">
      <formula>NOT(ISERROR(SEARCH("Completed Behind Schedule",G48)))</formula>
    </cfRule>
    <cfRule type="containsText" dxfId="161" priority="163" operator="containsText" text="Off Target">
      <formula>NOT(ISERROR(SEARCH("Off Target",G48)))</formula>
    </cfRule>
    <cfRule type="containsText" dxfId="160" priority="164" operator="containsText" text="In Danger of Falling Behind Target">
      <formula>NOT(ISERROR(SEARCH("In Danger of Falling Behind Target",G48)))</formula>
    </cfRule>
    <cfRule type="containsText" dxfId="159" priority="165" operator="containsText" text="On Track to be Achieved">
      <formula>NOT(ISERROR(SEARCH("On Track to be Achieved",G48)))</formula>
    </cfRule>
    <cfRule type="containsText" dxfId="158" priority="166" operator="containsText" text="Fully Achieved">
      <formula>NOT(ISERROR(SEARCH("Fully Achieved",G48)))</formula>
    </cfRule>
    <cfRule type="containsText" dxfId="157" priority="167" operator="containsText" text="Update not Provided">
      <formula>NOT(ISERROR(SEARCH("Update not Provided",G48)))</formula>
    </cfRule>
    <cfRule type="containsText" dxfId="156" priority="168" operator="containsText" text="Not yet due">
      <formula>NOT(ISERROR(SEARCH("Not yet due",G48)))</formula>
    </cfRule>
    <cfRule type="containsText" dxfId="155" priority="169" operator="containsText" text="Completed Behind Schedule">
      <formula>NOT(ISERROR(SEARCH("Completed Behind Schedule",G48)))</formula>
    </cfRule>
    <cfRule type="containsText" dxfId="154" priority="170" operator="containsText" text="Off Target">
      <formula>NOT(ISERROR(SEARCH("Off Target",G48)))</formula>
    </cfRule>
    <cfRule type="containsText" dxfId="153" priority="171" operator="containsText" text="In Danger of Falling Behind Target">
      <formula>NOT(ISERROR(SEARCH("In Danger of Falling Behind Target",G48)))</formula>
    </cfRule>
    <cfRule type="containsText" dxfId="152" priority="172" operator="containsText" text="On Track to be Achieved">
      <formula>NOT(ISERROR(SEARCH("On Track to be Achieved",G48)))</formula>
    </cfRule>
    <cfRule type="containsText" dxfId="151" priority="173" operator="containsText" text="Fully Achieved">
      <formula>NOT(ISERROR(SEARCH("Fully Achieved",G48)))</formula>
    </cfRule>
    <cfRule type="containsText" dxfId="150" priority="174" operator="containsText" text="Fully Achieved">
      <formula>NOT(ISERROR(SEARCH("Fully Achieved",G48)))</formula>
    </cfRule>
    <cfRule type="containsText" dxfId="149" priority="175" operator="containsText" text="Fully Achieved">
      <formula>NOT(ISERROR(SEARCH("Fully Achieved",G48)))</formula>
    </cfRule>
    <cfRule type="containsText" dxfId="148" priority="176" operator="containsText" text="Deferred">
      <formula>NOT(ISERROR(SEARCH("Deferred",G48)))</formula>
    </cfRule>
    <cfRule type="containsText" dxfId="147" priority="177" operator="containsText" text="Deleted">
      <formula>NOT(ISERROR(SEARCH("Deleted",G48)))</formula>
    </cfRule>
    <cfRule type="containsText" dxfId="146" priority="178" operator="containsText" text="In Danger of Falling Behind Target">
      <formula>NOT(ISERROR(SEARCH("In Danger of Falling Behind Target",G48)))</formula>
    </cfRule>
    <cfRule type="containsText" dxfId="145" priority="179" operator="containsText" text="Not yet due">
      <formula>NOT(ISERROR(SEARCH("Not yet due",G48)))</formula>
    </cfRule>
    <cfRule type="containsText" dxfId="144" priority="180" operator="containsText" text="Update not Provided">
      <formula>NOT(ISERROR(SEARCH("Update not Provided",G48)))</formula>
    </cfRule>
  </conditionalFormatting>
  <conditionalFormatting sqref="G50:G53">
    <cfRule type="containsText" dxfId="143" priority="109" operator="containsText" text="On track to be achieved">
      <formula>NOT(ISERROR(SEARCH("On track to be achieved",G50)))</formula>
    </cfRule>
    <cfRule type="containsText" dxfId="142" priority="110" operator="containsText" text="Deferred">
      <formula>NOT(ISERROR(SEARCH("Deferred",G50)))</formula>
    </cfRule>
    <cfRule type="containsText" dxfId="141" priority="111" operator="containsText" text="Deleted">
      <formula>NOT(ISERROR(SEARCH("Deleted",G50)))</formula>
    </cfRule>
    <cfRule type="containsText" dxfId="140" priority="112" operator="containsText" text="In Danger of Falling Behind Target">
      <formula>NOT(ISERROR(SEARCH("In Danger of Falling Behind Target",G50)))</formula>
    </cfRule>
    <cfRule type="containsText" dxfId="139" priority="113" operator="containsText" text="Not yet due">
      <formula>NOT(ISERROR(SEARCH("Not yet due",G50)))</formula>
    </cfRule>
    <cfRule type="containsText" dxfId="138" priority="114" operator="containsText" text="Update not Provided">
      <formula>NOT(ISERROR(SEARCH("Update not Provided",G50)))</formula>
    </cfRule>
    <cfRule type="containsText" dxfId="137" priority="115" operator="containsText" text="Not yet due">
      <formula>NOT(ISERROR(SEARCH("Not yet due",G50)))</formula>
    </cfRule>
    <cfRule type="containsText" dxfId="136" priority="116" operator="containsText" text="Completed Behind Schedule">
      <formula>NOT(ISERROR(SEARCH("Completed Behind Schedule",G50)))</formula>
    </cfRule>
    <cfRule type="containsText" dxfId="135" priority="117" operator="containsText" text="Off Target">
      <formula>NOT(ISERROR(SEARCH("Off Target",G50)))</formula>
    </cfRule>
    <cfRule type="containsText" dxfId="134" priority="118" operator="containsText" text="On Track to be Achieved">
      <formula>NOT(ISERROR(SEARCH("On Track to be Achieved",G50)))</formula>
    </cfRule>
    <cfRule type="containsText" dxfId="133" priority="119" operator="containsText" text="Fully Achieved">
      <formula>NOT(ISERROR(SEARCH("Fully Achieved",G50)))</formula>
    </cfRule>
    <cfRule type="containsText" dxfId="132" priority="120" operator="containsText" text="Not yet due">
      <formula>NOT(ISERROR(SEARCH("Not yet due",G50)))</formula>
    </cfRule>
    <cfRule type="containsText" dxfId="131" priority="121" operator="containsText" text="Not Yet Due">
      <formula>NOT(ISERROR(SEARCH("Not Yet Due",G50)))</formula>
    </cfRule>
    <cfRule type="containsText" dxfId="130" priority="122" operator="containsText" text="Deferred">
      <formula>NOT(ISERROR(SEARCH("Deferred",G50)))</formula>
    </cfRule>
    <cfRule type="containsText" dxfId="129" priority="123" operator="containsText" text="Deleted">
      <formula>NOT(ISERROR(SEARCH("Deleted",G50)))</formula>
    </cfRule>
    <cfRule type="containsText" dxfId="128" priority="124" operator="containsText" text="In Danger of Falling Behind Target">
      <formula>NOT(ISERROR(SEARCH("In Danger of Falling Behind Target",G50)))</formula>
    </cfRule>
    <cfRule type="containsText" dxfId="127" priority="125" operator="containsText" text="Not yet due">
      <formula>NOT(ISERROR(SEARCH("Not yet due",G50)))</formula>
    </cfRule>
    <cfRule type="containsText" dxfId="126" priority="126" operator="containsText" text="Completed Behind Schedule">
      <formula>NOT(ISERROR(SEARCH("Completed Behind Schedule",G50)))</formula>
    </cfRule>
    <cfRule type="containsText" dxfId="125" priority="127" operator="containsText" text="Off Target">
      <formula>NOT(ISERROR(SEARCH("Off Target",G50)))</formula>
    </cfRule>
    <cfRule type="containsText" dxfId="124" priority="128" operator="containsText" text="In Danger of Falling Behind Target">
      <formula>NOT(ISERROR(SEARCH("In Danger of Falling Behind Target",G50)))</formula>
    </cfRule>
    <cfRule type="containsText" dxfId="123" priority="129" operator="containsText" text="On Track to be Achieved">
      <formula>NOT(ISERROR(SEARCH("On Track to be Achieved",G50)))</formula>
    </cfRule>
    <cfRule type="containsText" dxfId="122" priority="130" operator="containsText" text="Fully Achieved">
      <formula>NOT(ISERROR(SEARCH("Fully Achieved",G50)))</formula>
    </cfRule>
    <cfRule type="containsText" dxfId="121" priority="131" operator="containsText" text="Update not Provided">
      <formula>NOT(ISERROR(SEARCH("Update not Provided",G50)))</formula>
    </cfRule>
    <cfRule type="containsText" dxfId="120" priority="132" operator="containsText" text="Not yet due">
      <formula>NOT(ISERROR(SEARCH("Not yet due",G50)))</formula>
    </cfRule>
    <cfRule type="containsText" dxfId="119" priority="133" operator="containsText" text="Completed Behind Schedule">
      <formula>NOT(ISERROR(SEARCH("Completed Behind Schedule",G50)))</formula>
    </cfRule>
    <cfRule type="containsText" dxfId="118" priority="134" operator="containsText" text="Off Target">
      <formula>NOT(ISERROR(SEARCH("Off Target",G50)))</formula>
    </cfRule>
    <cfRule type="containsText" dxfId="117" priority="135" operator="containsText" text="In Danger of Falling Behind Target">
      <formula>NOT(ISERROR(SEARCH("In Danger of Falling Behind Target",G50)))</formula>
    </cfRule>
    <cfRule type="containsText" dxfId="116" priority="136" operator="containsText" text="On Track to be Achieved">
      <formula>NOT(ISERROR(SEARCH("On Track to be Achieved",G50)))</formula>
    </cfRule>
    <cfRule type="containsText" dxfId="115" priority="137" operator="containsText" text="Fully Achieved">
      <formula>NOT(ISERROR(SEARCH("Fully Achieved",G50)))</formula>
    </cfRule>
    <cfRule type="containsText" dxfId="114" priority="138" operator="containsText" text="Fully Achieved">
      <formula>NOT(ISERROR(SEARCH("Fully Achieved",G50)))</formula>
    </cfRule>
    <cfRule type="containsText" dxfId="113" priority="139" operator="containsText" text="Fully Achieved">
      <formula>NOT(ISERROR(SEARCH("Fully Achieved",G50)))</formula>
    </cfRule>
    <cfRule type="containsText" dxfId="112" priority="140" operator="containsText" text="Deferred">
      <formula>NOT(ISERROR(SEARCH("Deferred",G50)))</formula>
    </cfRule>
    <cfRule type="containsText" dxfId="111" priority="141" operator="containsText" text="Deleted">
      <formula>NOT(ISERROR(SEARCH("Deleted",G50)))</formula>
    </cfRule>
    <cfRule type="containsText" dxfId="110" priority="142" operator="containsText" text="In Danger of Falling Behind Target">
      <formula>NOT(ISERROR(SEARCH("In Danger of Falling Behind Target",G50)))</formula>
    </cfRule>
    <cfRule type="containsText" dxfId="109" priority="143" operator="containsText" text="Not yet due">
      <formula>NOT(ISERROR(SEARCH("Not yet due",G50)))</formula>
    </cfRule>
    <cfRule type="containsText" dxfId="108" priority="144" operator="containsText" text="Update not Provided">
      <formula>NOT(ISERROR(SEARCH("Update not Provided",G50)))</formula>
    </cfRule>
  </conditionalFormatting>
  <conditionalFormatting sqref="G59 G57 G55 G61:G63">
    <cfRule type="containsText" dxfId="107" priority="73" operator="containsText" text="On track to be achieved">
      <formula>NOT(ISERROR(SEARCH("On track to be achieved",G55)))</formula>
    </cfRule>
    <cfRule type="containsText" dxfId="106" priority="74" operator="containsText" text="Deferred">
      <formula>NOT(ISERROR(SEARCH("Deferred",G55)))</formula>
    </cfRule>
    <cfRule type="containsText" dxfId="105" priority="75" operator="containsText" text="Deleted">
      <formula>NOT(ISERROR(SEARCH("Deleted",G55)))</formula>
    </cfRule>
    <cfRule type="containsText" dxfId="104" priority="76" operator="containsText" text="In Danger of Falling Behind Target">
      <formula>NOT(ISERROR(SEARCH("In Danger of Falling Behind Target",G55)))</formula>
    </cfRule>
    <cfRule type="containsText" dxfId="103" priority="77" operator="containsText" text="Not yet due">
      <formula>NOT(ISERROR(SEARCH("Not yet due",G55)))</formula>
    </cfRule>
    <cfRule type="containsText" dxfId="102" priority="78" operator="containsText" text="Update not Provided">
      <formula>NOT(ISERROR(SEARCH("Update not Provided",G55)))</formula>
    </cfRule>
    <cfRule type="containsText" dxfId="101" priority="79" operator="containsText" text="Not yet due">
      <formula>NOT(ISERROR(SEARCH("Not yet due",G55)))</formula>
    </cfRule>
    <cfRule type="containsText" dxfId="100" priority="80" operator="containsText" text="Completed Behind Schedule">
      <formula>NOT(ISERROR(SEARCH("Completed Behind Schedule",G55)))</formula>
    </cfRule>
    <cfRule type="containsText" dxfId="99" priority="81" operator="containsText" text="Off Target">
      <formula>NOT(ISERROR(SEARCH("Off Target",G55)))</formula>
    </cfRule>
    <cfRule type="containsText" dxfId="98" priority="82" operator="containsText" text="On Track to be Achieved">
      <formula>NOT(ISERROR(SEARCH("On Track to be Achieved",G55)))</formula>
    </cfRule>
    <cfRule type="containsText" dxfId="97" priority="83" operator="containsText" text="Fully Achieved">
      <formula>NOT(ISERROR(SEARCH("Fully Achieved",G55)))</formula>
    </cfRule>
    <cfRule type="containsText" dxfId="96" priority="84" operator="containsText" text="Not yet due">
      <formula>NOT(ISERROR(SEARCH("Not yet due",G55)))</formula>
    </cfRule>
    <cfRule type="containsText" dxfId="95" priority="85" operator="containsText" text="Not Yet Due">
      <formula>NOT(ISERROR(SEARCH("Not Yet Due",G55)))</formula>
    </cfRule>
    <cfRule type="containsText" dxfId="94" priority="86" operator="containsText" text="Deferred">
      <formula>NOT(ISERROR(SEARCH("Deferred",G55)))</formula>
    </cfRule>
    <cfRule type="containsText" dxfId="93" priority="87" operator="containsText" text="Deleted">
      <formula>NOT(ISERROR(SEARCH("Deleted",G55)))</formula>
    </cfRule>
    <cfRule type="containsText" dxfId="92" priority="88" operator="containsText" text="In Danger of Falling Behind Target">
      <formula>NOT(ISERROR(SEARCH("In Danger of Falling Behind Target",G55)))</formula>
    </cfRule>
    <cfRule type="containsText" dxfId="91" priority="89" operator="containsText" text="Not yet due">
      <formula>NOT(ISERROR(SEARCH("Not yet due",G55)))</formula>
    </cfRule>
    <cfRule type="containsText" dxfId="90" priority="90" operator="containsText" text="Completed Behind Schedule">
      <formula>NOT(ISERROR(SEARCH("Completed Behind Schedule",G55)))</formula>
    </cfRule>
    <cfRule type="containsText" dxfId="89" priority="91" operator="containsText" text="Off Target">
      <formula>NOT(ISERROR(SEARCH("Off Target",G55)))</formula>
    </cfRule>
    <cfRule type="containsText" dxfId="88" priority="92" operator="containsText" text="In Danger of Falling Behind Target">
      <formula>NOT(ISERROR(SEARCH("In Danger of Falling Behind Target",G55)))</formula>
    </cfRule>
    <cfRule type="containsText" dxfId="87" priority="93" operator="containsText" text="On Track to be Achieved">
      <formula>NOT(ISERROR(SEARCH("On Track to be Achieved",G55)))</formula>
    </cfRule>
    <cfRule type="containsText" dxfId="86" priority="94" operator="containsText" text="Fully Achieved">
      <formula>NOT(ISERROR(SEARCH("Fully Achieved",G55)))</formula>
    </cfRule>
    <cfRule type="containsText" dxfId="85" priority="95" operator="containsText" text="Update not Provided">
      <formula>NOT(ISERROR(SEARCH("Update not Provided",G55)))</formula>
    </cfRule>
    <cfRule type="containsText" dxfId="84" priority="96" operator="containsText" text="Not yet due">
      <formula>NOT(ISERROR(SEARCH("Not yet due",G55)))</formula>
    </cfRule>
    <cfRule type="containsText" dxfId="83" priority="97" operator="containsText" text="Completed Behind Schedule">
      <formula>NOT(ISERROR(SEARCH("Completed Behind Schedule",G55)))</formula>
    </cfRule>
    <cfRule type="containsText" dxfId="82" priority="98" operator="containsText" text="Off Target">
      <formula>NOT(ISERROR(SEARCH("Off Target",G55)))</formula>
    </cfRule>
    <cfRule type="containsText" dxfId="81" priority="99" operator="containsText" text="In Danger of Falling Behind Target">
      <formula>NOT(ISERROR(SEARCH("In Danger of Falling Behind Target",G55)))</formula>
    </cfRule>
    <cfRule type="containsText" dxfId="80" priority="100" operator="containsText" text="On Track to be Achieved">
      <formula>NOT(ISERROR(SEARCH("On Track to be Achieved",G55)))</formula>
    </cfRule>
    <cfRule type="containsText" dxfId="79" priority="101" operator="containsText" text="Fully Achieved">
      <formula>NOT(ISERROR(SEARCH("Fully Achieved",G55)))</formula>
    </cfRule>
    <cfRule type="containsText" dxfId="78" priority="102" operator="containsText" text="Fully Achieved">
      <formula>NOT(ISERROR(SEARCH("Fully Achieved",G55)))</formula>
    </cfRule>
    <cfRule type="containsText" dxfId="77" priority="103" operator="containsText" text="Fully Achieved">
      <formula>NOT(ISERROR(SEARCH("Fully Achieved",G55)))</formula>
    </cfRule>
    <cfRule type="containsText" dxfId="76" priority="104" operator="containsText" text="Deferred">
      <formula>NOT(ISERROR(SEARCH("Deferred",G55)))</formula>
    </cfRule>
    <cfRule type="containsText" dxfId="75" priority="105" operator="containsText" text="Deleted">
      <formula>NOT(ISERROR(SEARCH("Deleted",G55)))</formula>
    </cfRule>
    <cfRule type="containsText" dxfId="74" priority="106" operator="containsText" text="In Danger of Falling Behind Target">
      <formula>NOT(ISERROR(SEARCH("In Danger of Falling Behind Target",G55)))</formula>
    </cfRule>
    <cfRule type="containsText" dxfId="73" priority="107" operator="containsText" text="Not yet due">
      <formula>NOT(ISERROR(SEARCH("Not yet due",G55)))</formula>
    </cfRule>
    <cfRule type="containsText" dxfId="72" priority="108" operator="containsText" text="Update not Provided">
      <formula>NOT(ISERROR(SEARCH("Update not Provided",G55)))</formula>
    </cfRule>
  </conditionalFormatting>
  <conditionalFormatting sqref="G65">
    <cfRule type="containsText" dxfId="71" priority="37" operator="containsText" text="On track to be achieved">
      <formula>NOT(ISERROR(SEARCH("On track to be achieved",G65)))</formula>
    </cfRule>
    <cfRule type="containsText" dxfId="70" priority="38" operator="containsText" text="Deferred">
      <formula>NOT(ISERROR(SEARCH("Deferred",G65)))</formula>
    </cfRule>
    <cfRule type="containsText" dxfId="69" priority="39" operator="containsText" text="Deleted">
      <formula>NOT(ISERROR(SEARCH("Deleted",G65)))</formula>
    </cfRule>
    <cfRule type="containsText" dxfId="68" priority="40" operator="containsText" text="In Danger of Falling Behind Target">
      <formula>NOT(ISERROR(SEARCH("In Danger of Falling Behind Target",G65)))</formula>
    </cfRule>
    <cfRule type="containsText" dxfId="67" priority="41" operator="containsText" text="Not yet due">
      <formula>NOT(ISERROR(SEARCH("Not yet due",G65)))</formula>
    </cfRule>
    <cfRule type="containsText" dxfId="66" priority="42" operator="containsText" text="Update not Provided">
      <formula>NOT(ISERROR(SEARCH("Update not Provided",G65)))</formula>
    </cfRule>
    <cfRule type="containsText" dxfId="65" priority="43" operator="containsText" text="Not yet due">
      <formula>NOT(ISERROR(SEARCH("Not yet due",G65)))</formula>
    </cfRule>
    <cfRule type="containsText" dxfId="64" priority="44" operator="containsText" text="Completed Behind Schedule">
      <formula>NOT(ISERROR(SEARCH("Completed Behind Schedule",G65)))</formula>
    </cfRule>
    <cfRule type="containsText" dxfId="63" priority="45" operator="containsText" text="Off Target">
      <formula>NOT(ISERROR(SEARCH("Off Target",G65)))</formula>
    </cfRule>
    <cfRule type="containsText" dxfId="62" priority="46" operator="containsText" text="On Track to be Achieved">
      <formula>NOT(ISERROR(SEARCH("On Track to be Achieved",G65)))</formula>
    </cfRule>
    <cfRule type="containsText" dxfId="61" priority="47" operator="containsText" text="Fully Achieved">
      <formula>NOT(ISERROR(SEARCH("Fully Achieved",G65)))</formula>
    </cfRule>
    <cfRule type="containsText" dxfId="60" priority="48" operator="containsText" text="Not yet due">
      <formula>NOT(ISERROR(SEARCH("Not yet due",G65)))</formula>
    </cfRule>
    <cfRule type="containsText" dxfId="59" priority="49" operator="containsText" text="Not Yet Due">
      <formula>NOT(ISERROR(SEARCH("Not Yet Due",G65)))</formula>
    </cfRule>
    <cfRule type="containsText" dxfId="58" priority="50" operator="containsText" text="Deferred">
      <formula>NOT(ISERROR(SEARCH("Deferred",G65)))</formula>
    </cfRule>
    <cfRule type="containsText" dxfId="57" priority="51" operator="containsText" text="Deleted">
      <formula>NOT(ISERROR(SEARCH("Deleted",G65)))</formula>
    </cfRule>
    <cfRule type="containsText" dxfId="56" priority="52" operator="containsText" text="In Danger of Falling Behind Target">
      <formula>NOT(ISERROR(SEARCH("In Danger of Falling Behind Target",G65)))</formula>
    </cfRule>
    <cfRule type="containsText" dxfId="55" priority="53" operator="containsText" text="Not yet due">
      <formula>NOT(ISERROR(SEARCH("Not yet due",G65)))</formula>
    </cfRule>
    <cfRule type="containsText" dxfId="54" priority="54" operator="containsText" text="Completed Behind Schedule">
      <formula>NOT(ISERROR(SEARCH("Completed Behind Schedule",G65)))</formula>
    </cfRule>
    <cfRule type="containsText" dxfId="53" priority="55" operator="containsText" text="Off Target">
      <formula>NOT(ISERROR(SEARCH("Off Target",G65)))</formula>
    </cfRule>
    <cfRule type="containsText" dxfId="52" priority="56" operator="containsText" text="In Danger of Falling Behind Target">
      <formula>NOT(ISERROR(SEARCH("In Danger of Falling Behind Target",G65)))</formula>
    </cfRule>
    <cfRule type="containsText" dxfId="51" priority="57" operator="containsText" text="On Track to be Achieved">
      <formula>NOT(ISERROR(SEARCH("On Track to be Achieved",G65)))</formula>
    </cfRule>
    <cfRule type="containsText" dxfId="50" priority="58" operator="containsText" text="Fully Achieved">
      <formula>NOT(ISERROR(SEARCH("Fully Achieved",G65)))</formula>
    </cfRule>
    <cfRule type="containsText" dxfId="49" priority="59" operator="containsText" text="Update not Provided">
      <formula>NOT(ISERROR(SEARCH("Update not Provided",G65)))</formula>
    </cfRule>
    <cfRule type="containsText" dxfId="48" priority="60" operator="containsText" text="Not yet due">
      <formula>NOT(ISERROR(SEARCH("Not yet due",G65)))</formula>
    </cfRule>
    <cfRule type="containsText" dxfId="47" priority="61" operator="containsText" text="Completed Behind Schedule">
      <formula>NOT(ISERROR(SEARCH("Completed Behind Schedule",G65)))</formula>
    </cfRule>
    <cfRule type="containsText" dxfId="46" priority="62" operator="containsText" text="Off Target">
      <formula>NOT(ISERROR(SEARCH("Off Target",G65)))</formula>
    </cfRule>
    <cfRule type="containsText" dxfId="45" priority="63" operator="containsText" text="In Danger of Falling Behind Target">
      <formula>NOT(ISERROR(SEARCH("In Danger of Falling Behind Target",G65)))</formula>
    </cfRule>
    <cfRule type="containsText" dxfId="44" priority="64" operator="containsText" text="On Track to be Achieved">
      <formula>NOT(ISERROR(SEARCH("On Track to be Achieved",G65)))</formula>
    </cfRule>
    <cfRule type="containsText" dxfId="43" priority="65" operator="containsText" text="Fully Achieved">
      <formula>NOT(ISERROR(SEARCH("Fully Achieved",G65)))</formula>
    </cfRule>
    <cfRule type="containsText" dxfId="42" priority="66" operator="containsText" text="Fully Achieved">
      <formula>NOT(ISERROR(SEARCH("Fully Achieved",G65)))</formula>
    </cfRule>
    <cfRule type="containsText" dxfId="41" priority="67" operator="containsText" text="Fully Achieved">
      <formula>NOT(ISERROR(SEARCH("Fully Achieved",G65)))</formula>
    </cfRule>
    <cfRule type="containsText" dxfId="40" priority="68" operator="containsText" text="Deferred">
      <formula>NOT(ISERROR(SEARCH("Deferred",G65)))</formula>
    </cfRule>
    <cfRule type="containsText" dxfId="39" priority="69" operator="containsText" text="Deleted">
      <formula>NOT(ISERROR(SEARCH("Deleted",G65)))</formula>
    </cfRule>
    <cfRule type="containsText" dxfId="38" priority="70" operator="containsText" text="In Danger of Falling Behind Target">
      <formula>NOT(ISERROR(SEARCH("In Danger of Falling Behind Target",G65)))</formula>
    </cfRule>
    <cfRule type="containsText" dxfId="37" priority="71" operator="containsText" text="Not yet due">
      <formula>NOT(ISERROR(SEARCH("Not yet due",G65)))</formula>
    </cfRule>
    <cfRule type="containsText" dxfId="36" priority="72" operator="containsText" text="Update not Provided">
      <formula>NOT(ISERROR(SEARCH("Update not Provided",G65)))</formula>
    </cfRule>
  </conditionalFormatting>
  <conditionalFormatting sqref="G67:G68">
    <cfRule type="containsText" dxfId="35" priority="1" operator="containsText" text="On track to be achieved">
      <formula>NOT(ISERROR(SEARCH("On track to be achieved",G67)))</formula>
    </cfRule>
    <cfRule type="containsText" dxfId="34" priority="2" operator="containsText" text="Deferred">
      <formula>NOT(ISERROR(SEARCH("Deferred",G67)))</formula>
    </cfRule>
    <cfRule type="containsText" dxfId="33" priority="3" operator="containsText" text="Deleted">
      <formula>NOT(ISERROR(SEARCH("Deleted",G67)))</formula>
    </cfRule>
    <cfRule type="containsText" dxfId="32" priority="4" operator="containsText" text="In Danger of Falling Behind Target">
      <formula>NOT(ISERROR(SEARCH("In Danger of Falling Behind Target",G67)))</formula>
    </cfRule>
    <cfRule type="containsText" dxfId="31" priority="5" operator="containsText" text="Not yet due">
      <formula>NOT(ISERROR(SEARCH("Not yet due",G67)))</formula>
    </cfRule>
    <cfRule type="containsText" dxfId="30" priority="6" operator="containsText" text="Update not Provided">
      <formula>NOT(ISERROR(SEARCH("Update not Provided",G67)))</formula>
    </cfRule>
    <cfRule type="containsText" dxfId="29" priority="7" operator="containsText" text="Not yet due">
      <formula>NOT(ISERROR(SEARCH("Not yet due",G67)))</formula>
    </cfRule>
    <cfRule type="containsText" dxfId="28" priority="8" operator="containsText" text="Completed Behind Schedule">
      <formula>NOT(ISERROR(SEARCH("Completed Behind Schedule",G67)))</formula>
    </cfRule>
    <cfRule type="containsText" dxfId="27" priority="9" operator="containsText" text="Off Target">
      <formula>NOT(ISERROR(SEARCH("Off Target",G67)))</formula>
    </cfRule>
    <cfRule type="containsText" dxfId="26" priority="10" operator="containsText" text="On Track to be Achieved">
      <formula>NOT(ISERROR(SEARCH("On Track to be Achieved",G67)))</formula>
    </cfRule>
    <cfRule type="containsText" dxfId="25" priority="11" operator="containsText" text="Fully Achieved">
      <formula>NOT(ISERROR(SEARCH("Fully Achieved",G67)))</formula>
    </cfRule>
    <cfRule type="containsText" dxfId="24" priority="12" operator="containsText" text="Not yet due">
      <formula>NOT(ISERROR(SEARCH("Not yet due",G67)))</formula>
    </cfRule>
    <cfRule type="containsText" dxfId="23" priority="13" operator="containsText" text="Not Yet Due">
      <formula>NOT(ISERROR(SEARCH("Not Yet Due",G67)))</formula>
    </cfRule>
    <cfRule type="containsText" dxfId="22" priority="14" operator="containsText" text="Deferred">
      <formula>NOT(ISERROR(SEARCH("Deferred",G67)))</formula>
    </cfRule>
    <cfRule type="containsText" dxfId="21" priority="15" operator="containsText" text="Deleted">
      <formula>NOT(ISERROR(SEARCH("Deleted",G67)))</formula>
    </cfRule>
    <cfRule type="containsText" dxfId="20" priority="16" operator="containsText" text="In Danger of Falling Behind Target">
      <formula>NOT(ISERROR(SEARCH("In Danger of Falling Behind Target",G67)))</formula>
    </cfRule>
    <cfRule type="containsText" dxfId="19" priority="17" operator="containsText" text="Not yet due">
      <formula>NOT(ISERROR(SEARCH("Not yet due",G67)))</formula>
    </cfRule>
    <cfRule type="containsText" dxfId="18" priority="18" operator="containsText" text="Completed Behind Schedule">
      <formula>NOT(ISERROR(SEARCH("Completed Behind Schedule",G67)))</formula>
    </cfRule>
    <cfRule type="containsText" dxfId="17" priority="19" operator="containsText" text="Off Target">
      <formula>NOT(ISERROR(SEARCH("Off Target",G67)))</formula>
    </cfRule>
    <cfRule type="containsText" dxfId="16" priority="20" operator="containsText" text="In Danger of Falling Behind Target">
      <formula>NOT(ISERROR(SEARCH("In Danger of Falling Behind Target",G67)))</formula>
    </cfRule>
    <cfRule type="containsText" dxfId="15" priority="21" operator="containsText" text="On Track to be Achieved">
      <formula>NOT(ISERROR(SEARCH("On Track to be Achieved",G67)))</formula>
    </cfRule>
    <cfRule type="containsText" dxfId="14" priority="22" operator="containsText" text="Fully Achieved">
      <formula>NOT(ISERROR(SEARCH("Fully Achieved",G67)))</formula>
    </cfRule>
    <cfRule type="containsText" dxfId="13" priority="23" operator="containsText" text="Update not Provided">
      <formula>NOT(ISERROR(SEARCH("Update not Provided",G67)))</formula>
    </cfRule>
    <cfRule type="containsText" dxfId="12" priority="24" operator="containsText" text="Not yet due">
      <formula>NOT(ISERROR(SEARCH("Not yet due",G67)))</formula>
    </cfRule>
    <cfRule type="containsText" dxfId="11" priority="25" operator="containsText" text="Completed Behind Schedule">
      <formula>NOT(ISERROR(SEARCH("Completed Behind Schedule",G67)))</formula>
    </cfRule>
    <cfRule type="containsText" dxfId="10" priority="26" operator="containsText" text="Off Target">
      <formula>NOT(ISERROR(SEARCH("Off Target",G67)))</formula>
    </cfRule>
    <cfRule type="containsText" dxfId="9" priority="27" operator="containsText" text="In Danger of Falling Behind Target">
      <formula>NOT(ISERROR(SEARCH("In Danger of Falling Behind Target",G67)))</formula>
    </cfRule>
    <cfRule type="containsText" dxfId="8" priority="28" operator="containsText" text="On Track to be Achieved">
      <formula>NOT(ISERROR(SEARCH("On Track to be Achieved",G67)))</formula>
    </cfRule>
    <cfRule type="containsText" dxfId="7" priority="29" operator="containsText" text="Fully Achieved">
      <formula>NOT(ISERROR(SEARCH("Fully Achieved",G67)))</formula>
    </cfRule>
    <cfRule type="containsText" dxfId="6" priority="30" operator="containsText" text="Fully Achieved">
      <formula>NOT(ISERROR(SEARCH("Fully Achieved",G67)))</formula>
    </cfRule>
    <cfRule type="containsText" dxfId="5" priority="31" operator="containsText" text="Fully Achieved">
      <formula>NOT(ISERROR(SEARCH("Fully Achieved",G67)))</formula>
    </cfRule>
    <cfRule type="containsText" dxfId="4" priority="32" operator="containsText" text="Deferred">
      <formula>NOT(ISERROR(SEARCH("Deferred",G67)))</formula>
    </cfRule>
    <cfRule type="containsText" dxfId="3" priority="33" operator="containsText" text="Deleted">
      <formula>NOT(ISERROR(SEARCH("Deleted",G67)))</formula>
    </cfRule>
    <cfRule type="containsText" dxfId="2" priority="34" operator="containsText" text="In Danger of Falling Behind Target">
      <formula>NOT(ISERROR(SEARCH("In Danger of Falling Behind Target",G67)))</formula>
    </cfRule>
    <cfRule type="containsText" dxfId="1" priority="35" operator="containsText" text="Not yet due">
      <formula>NOT(ISERROR(SEARCH("Not yet due",G67)))</formula>
    </cfRule>
    <cfRule type="containsText" dxfId="0" priority="36" operator="containsText" text="Update not Provided">
      <formula>NOT(ISERROR(SEARCH("Update not Provided",G67)))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26">
      <formula1>$A$58:$A$63</formula1>
    </dataValidation>
    <dataValidation type="list" allowBlank="1" showInputMessage="1" showErrorMessage="1" promptTitle="Is target on track?" prompt="Please choose an option from the drop down list that best describes the current situation for this target." sqref="R26 M26">
      <formula1>$A$69:$A$74</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69"/>
  <sheetViews>
    <sheetView topLeftCell="F1" zoomScale="70" zoomScaleNormal="70" workbookViewId="0">
      <pane ySplit="1" topLeftCell="A17" activePane="bottomLeft" state="frozen"/>
      <selection pane="bottomLeft" activeCell="F25" sqref="A25:XFD44"/>
    </sheetView>
  </sheetViews>
  <sheetFormatPr defaultColWidth="9.140625" defaultRowHeight="14.25" x14ac:dyDescent="0.25"/>
  <cols>
    <col min="1" max="1" width="2.140625" style="57" customWidth="1"/>
    <col min="2" max="2" width="38.85546875" style="57" customWidth="1"/>
    <col min="3" max="3" width="13.7109375" style="67" customWidth="1"/>
    <col min="4" max="4" width="13.85546875" style="67" customWidth="1"/>
    <col min="5" max="5" width="16.28515625" style="67" customWidth="1"/>
    <col min="6" max="6" width="14.140625" style="67" customWidth="1"/>
    <col min="7" max="7" width="17.140625" style="67" customWidth="1"/>
    <col min="8" max="8" width="4.7109375" style="67" customWidth="1"/>
    <col min="9" max="9" width="40.140625" style="67" customWidth="1"/>
    <col min="10" max="14" width="17.140625" style="67" customWidth="1"/>
    <col min="15" max="15" width="4.7109375" style="67" customWidth="1"/>
    <col min="16" max="16" width="40.140625" style="67" customWidth="1"/>
    <col min="17" max="20" width="17.140625" style="67" customWidth="1"/>
    <col min="21" max="21" width="17.140625" style="74" customWidth="1"/>
    <col min="22" max="22" width="4.7109375" style="67" customWidth="1"/>
    <col min="23" max="23" width="55.28515625" style="67" customWidth="1"/>
    <col min="24" max="24" width="14.5703125" style="67" customWidth="1"/>
    <col min="25" max="27" width="17.140625" style="67" customWidth="1"/>
    <col min="28" max="28" width="17.140625" style="176" customWidth="1"/>
    <col min="29" max="32" width="9.140625" style="57" customWidth="1"/>
    <col min="33" max="16384" width="9.140625" style="57"/>
  </cols>
  <sheetData>
    <row r="1" spans="2:32" s="55" customFormat="1" ht="20.25" x14ac:dyDescent="0.25">
      <c r="B1" s="61"/>
      <c r="C1" s="190" t="s">
        <v>13</v>
      </c>
      <c r="D1" s="54"/>
      <c r="E1" s="54"/>
      <c r="F1" s="54"/>
      <c r="G1" s="54"/>
      <c r="H1" s="191"/>
      <c r="I1" s="190" t="s">
        <v>14</v>
      </c>
      <c r="J1" s="192"/>
      <c r="K1" s="80"/>
      <c r="L1" s="80"/>
      <c r="M1" s="80"/>
      <c r="N1" s="80"/>
      <c r="O1" s="191"/>
      <c r="P1" s="80" t="s">
        <v>15</v>
      </c>
      <c r="Q1" s="80"/>
      <c r="R1" s="80"/>
      <c r="S1" s="80"/>
      <c r="T1" s="80"/>
      <c r="U1" s="69"/>
      <c r="V1" s="191"/>
      <c r="W1" s="80" t="s">
        <v>16</v>
      </c>
      <c r="X1" s="80"/>
      <c r="Y1" s="80"/>
      <c r="Z1" s="80"/>
      <c r="AA1" s="80"/>
      <c r="AB1" s="170"/>
    </row>
    <row r="2" spans="2:32" ht="15.75" x14ac:dyDescent="0.25">
      <c r="B2" s="62"/>
      <c r="C2" s="56"/>
      <c r="D2" s="56"/>
      <c r="E2" s="56"/>
      <c r="F2" s="56"/>
      <c r="G2" s="56"/>
      <c r="I2" s="81"/>
      <c r="J2" s="81"/>
      <c r="K2" s="81"/>
      <c r="L2" s="81"/>
      <c r="M2" s="81"/>
      <c r="N2" s="81"/>
      <c r="P2" s="81"/>
      <c r="Q2" s="81"/>
      <c r="R2" s="81"/>
      <c r="S2" s="81"/>
      <c r="T2" s="81"/>
      <c r="U2" s="70"/>
      <c r="W2" s="81"/>
      <c r="X2" s="81"/>
      <c r="Y2" s="81"/>
      <c r="Z2" s="81"/>
      <c r="AA2" s="81"/>
      <c r="AB2" s="171"/>
    </row>
    <row r="3" spans="2:32" ht="15.75" x14ac:dyDescent="0.25">
      <c r="B3" s="63" t="s">
        <v>17</v>
      </c>
      <c r="C3" s="143"/>
      <c r="D3" s="143"/>
      <c r="E3" s="143"/>
      <c r="F3" s="143"/>
      <c r="G3" s="144"/>
      <c r="I3" s="235" t="s">
        <v>17</v>
      </c>
      <c r="J3" s="143"/>
      <c r="K3" s="143"/>
      <c r="L3" s="143"/>
      <c r="M3" s="143"/>
      <c r="N3" s="144"/>
      <c r="P3" s="235" t="s">
        <v>17</v>
      </c>
      <c r="Q3" s="65"/>
      <c r="R3" s="65"/>
      <c r="S3" s="65"/>
      <c r="T3" s="65"/>
      <c r="U3" s="71"/>
      <c r="W3" s="235" t="s">
        <v>17</v>
      </c>
      <c r="X3" s="65"/>
      <c r="Y3" s="65"/>
      <c r="Z3" s="65"/>
      <c r="AA3" s="65"/>
      <c r="AB3" s="172"/>
    </row>
    <row r="4" spans="2:32" s="67" customFormat="1" ht="39" customHeight="1" x14ac:dyDescent="0.25">
      <c r="B4" s="66" t="s">
        <v>23</v>
      </c>
      <c r="C4" s="66" t="s">
        <v>24</v>
      </c>
      <c r="D4" s="66" t="s">
        <v>18</v>
      </c>
      <c r="E4" s="66" t="s">
        <v>47</v>
      </c>
      <c r="F4" s="66" t="s">
        <v>29</v>
      </c>
      <c r="G4" s="66" t="s">
        <v>48</v>
      </c>
      <c r="I4" s="66" t="s">
        <v>23</v>
      </c>
      <c r="J4" s="66" t="s">
        <v>24</v>
      </c>
      <c r="K4" s="66" t="s">
        <v>18</v>
      </c>
      <c r="L4" s="66" t="s">
        <v>47</v>
      </c>
      <c r="M4" s="66" t="s">
        <v>29</v>
      </c>
      <c r="N4" s="66" t="s">
        <v>48</v>
      </c>
      <c r="P4" s="66" t="s">
        <v>23</v>
      </c>
      <c r="Q4" s="66" t="s">
        <v>24</v>
      </c>
      <c r="R4" s="66" t="s">
        <v>18</v>
      </c>
      <c r="S4" s="66" t="s">
        <v>47</v>
      </c>
      <c r="T4" s="66" t="s">
        <v>29</v>
      </c>
      <c r="U4" s="72" t="s">
        <v>48</v>
      </c>
      <c r="W4" s="66" t="s">
        <v>23</v>
      </c>
      <c r="X4" s="66" t="s">
        <v>24</v>
      </c>
      <c r="Y4" s="66" t="s">
        <v>18</v>
      </c>
      <c r="Z4" s="66" t="s">
        <v>47</v>
      </c>
      <c r="AA4" s="66" t="s">
        <v>29</v>
      </c>
      <c r="AB4" s="173" t="s">
        <v>48</v>
      </c>
    </row>
    <row r="5" spans="2:32" s="59" customFormat="1" ht="5.25" customHeight="1" x14ac:dyDescent="0.25">
      <c r="B5" s="139"/>
      <c r="C5" s="145"/>
      <c r="D5" s="145"/>
      <c r="E5" s="145"/>
      <c r="F5" s="145"/>
      <c r="G5" s="145"/>
      <c r="H5" s="1"/>
      <c r="I5" s="145"/>
      <c r="J5" s="145"/>
      <c r="K5" s="145"/>
      <c r="L5" s="145"/>
      <c r="M5" s="145"/>
      <c r="N5" s="145"/>
      <c r="O5" s="1"/>
      <c r="P5" s="145"/>
      <c r="Q5" s="145"/>
      <c r="R5" s="145"/>
      <c r="S5" s="145"/>
      <c r="T5" s="145"/>
      <c r="U5" s="146"/>
      <c r="V5" s="1"/>
      <c r="W5" s="145"/>
      <c r="X5" s="145"/>
      <c r="Y5" s="145"/>
      <c r="Z5" s="145"/>
      <c r="AA5" s="145"/>
      <c r="AB5" s="174"/>
    </row>
    <row r="6" spans="2:32" ht="30.75" customHeight="1" x14ac:dyDescent="0.25">
      <c r="B6" s="186" t="s">
        <v>44</v>
      </c>
      <c r="C6" s="193">
        <f>COUNTIF('1. ALL DATA'!$H$5:$H$70,"Fully Achieved")</f>
        <v>10</v>
      </c>
      <c r="D6" s="194">
        <f>C6/C20</f>
        <v>0.15625</v>
      </c>
      <c r="E6" s="358">
        <f>D6+D7</f>
        <v>0.59375</v>
      </c>
      <c r="F6" s="194">
        <f>C6/C21</f>
        <v>0.25641025641025639</v>
      </c>
      <c r="G6" s="361">
        <f>F6+F7</f>
        <v>0.97435897435897434</v>
      </c>
      <c r="I6" s="225" t="s">
        <v>44</v>
      </c>
      <c r="J6" s="193">
        <f>COUNTIF('1. ALL DATA'!$M$5:$M$70,"Fully Achieved")</f>
        <v>24</v>
      </c>
      <c r="K6" s="194">
        <f>J6/J20</f>
        <v>0.375</v>
      </c>
      <c r="L6" s="358">
        <f>K6+K7</f>
        <v>0.875</v>
      </c>
      <c r="M6" s="194">
        <f>J6/J21</f>
        <v>0.42105263157894735</v>
      </c>
      <c r="N6" s="361">
        <f>M6+M7</f>
        <v>0.98245614035087714</v>
      </c>
      <c r="P6" s="230" t="s">
        <v>44</v>
      </c>
      <c r="Q6" s="193">
        <f>COUNTIF('1. ALL DATA'!R5:R70,"Fully Achieved")</f>
        <v>38</v>
      </c>
      <c r="R6" s="194">
        <f>Q6/Q20</f>
        <v>0.59375</v>
      </c>
      <c r="S6" s="358">
        <f>R6+R7</f>
        <v>0.921875</v>
      </c>
      <c r="T6" s="194">
        <f>Q6/Q21</f>
        <v>0.62295081967213117</v>
      </c>
      <c r="U6" s="361">
        <f>T6+T7</f>
        <v>0.96721311475409832</v>
      </c>
      <c r="W6" s="230" t="s">
        <v>39</v>
      </c>
      <c r="X6" s="195">
        <f>COUNTIF('1. ALL DATA'!V5:V70,"Fully Achieved")</f>
        <v>0</v>
      </c>
      <c r="Y6" s="194">
        <f>X6/$X$20</f>
        <v>0</v>
      </c>
      <c r="Z6" s="358">
        <f>Y6+Y7</f>
        <v>0</v>
      </c>
      <c r="AA6" s="194" t="e">
        <f>X6/$X$21</f>
        <v>#DIV/0!</v>
      </c>
      <c r="AB6" s="361" t="e">
        <f>AA6+AA7</f>
        <v>#DIV/0!</v>
      </c>
    </row>
    <row r="7" spans="2:32" ht="30.75" customHeight="1" x14ac:dyDescent="0.25">
      <c r="B7" s="186" t="s">
        <v>40</v>
      </c>
      <c r="C7" s="193">
        <f>COUNTIF('1. ALL DATA'!H5:H70,"On Track to be Achieved")</f>
        <v>28</v>
      </c>
      <c r="D7" s="194">
        <f>C7/C20</f>
        <v>0.4375</v>
      </c>
      <c r="E7" s="358"/>
      <c r="F7" s="194">
        <f>C7/C21</f>
        <v>0.71794871794871795</v>
      </c>
      <c r="G7" s="361"/>
      <c r="I7" s="225" t="s">
        <v>40</v>
      </c>
      <c r="J7" s="193">
        <f>COUNTIF('1. ALL DATA'!M5:M70,"On Track to be Achieved")</f>
        <v>32</v>
      </c>
      <c r="K7" s="194">
        <f>J7/J20</f>
        <v>0.5</v>
      </c>
      <c r="L7" s="358"/>
      <c r="M7" s="194">
        <f>J7/J21</f>
        <v>0.56140350877192979</v>
      </c>
      <c r="N7" s="361"/>
      <c r="P7" s="230" t="s">
        <v>40</v>
      </c>
      <c r="Q7" s="193">
        <f>COUNTIF('1. ALL DATA'!R5:R70,"On Track to be Achieved")</f>
        <v>21</v>
      </c>
      <c r="R7" s="194">
        <f>Q7/Q20</f>
        <v>0.328125</v>
      </c>
      <c r="S7" s="358"/>
      <c r="T7" s="194">
        <f>Q7/Q21</f>
        <v>0.34426229508196721</v>
      </c>
      <c r="U7" s="361"/>
      <c r="W7" s="230" t="s">
        <v>78</v>
      </c>
      <c r="X7" s="195">
        <f>COUNTIF('1. ALL DATA'!V5:V70,"Numerical Outturn Within 5% Tolerance")</f>
        <v>0</v>
      </c>
      <c r="Y7" s="194">
        <f>X7/$X$20</f>
        <v>0</v>
      </c>
      <c r="Z7" s="358"/>
      <c r="AA7" s="194" t="e">
        <f>X7/$X$21</f>
        <v>#DIV/0!</v>
      </c>
      <c r="AB7" s="361"/>
    </row>
    <row r="8" spans="2:32" s="58" customFormat="1" ht="6" customHeight="1" x14ac:dyDescent="0.25">
      <c r="B8" s="50"/>
      <c r="C8" s="196"/>
      <c r="D8" s="156"/>
      <c r="E8" s="156"/>
      <c r="F8" s="156"/>
      <c r="G8" s="51"/>
      <c r="H8" s="197"/>
      <c r="I8" s="226"/>
      <c r="J8" s="196"/>
      <c r="K8" s="156"/>
      <c r="L8" s="156"/>
      <c r="M8" s="156"/>
      <c r="N8" s="51"/>
      <c r="O8" s="197"/>
      <c r="P8" s="231"/>
      <c r="Q8" s="196"/>
      <c r="R8" s="156"/>
      <c r="S8" s="156"/>
      <c r="T8" s="156"/>
      <c r="U8" s="51"/>
      <c r="V8" s="197"/>
      <c r="W8" s="236"/>
      <c r="X8" s="53"/>
      <c r="Y8" s="156"/>
      <c r="Z8" s="156"/>
      <c r="AA8" s="156"/>
      <c r="AB8" s="51"/>
      <c r="AD8" s="59"/>
      <c r="AE8" s="59"/>
      <c r="AF8" s="59"/>
    </row>
    <row r="9" spans="2:32" ht="18.75" customHeight="1" x14ac:dyDescent="0.25">
      <c r="B9" s="356" t="s">
        <v>26</v>
      </c>
      <c r="C9" s="357">
        <f>COUNTIF('1. ALL DATA'!H5:H70,"in danger of falling behind target")</f>
        <v>0</v>
      </c>
      <c r="D9" s="358">
        <f>C9/C20</f>
        <v>0</v>
      </c>
      <c r="E9" s="358">
        <f>D9</f>
        <v>0</v>
      </c>
      <c r="F9" s="358">
        <f>C9/C21</f>
        <v>0</v>
      </c>
      <c r="G9" s="359">
        <f>F9</f>
        <v>0</v>
      </c>
      <c r="I9" s="356" t="s">
        <v>26</v>
      </c>
      <c r="J9" s="357">
        <f>COUNTIF('1. ALL DATA'!M5:M70,"in danger of falling behind target")</f>
        <v>0</v>
      </c>
      <c r="K9" s="358">
        <f>J9/J20</f>
        <v>0</v>
      </c>
      <c r="L9" s="358">
        <f>K9</f>
        <v>0</v>
      </c>
      <c r="M9" s="358">
        <f>J9/J21</f>
        <v>0</v>
      </c>
      <c r="N9" s="359">
        <f>M9</f>
        <v>0</v>
      </c>
      <c r="P9" s="356" t="s">
        <v>26</v>
      </c>
      <c r="Q9" s="357">
        <f>COUNTIF('1. ALL DATA'!R5:R70,"in danger of falling behind target")</f>
        <v>1</v>
      </c>
      <c r="R9" s="358">
        <f>Q9/Q20</f>
        <v>1.5625E-2</v>
      </c>
      <c r="S9" s="358">
        <f>R9</f>
        <v>1.5625E-2</v>
      </c>
      <c r="T9" s="358">
        <f>Q9/Q21</f>
        <v>1.6393442622950821E-2</v>
      </c>
      <c r="U9" s="359">
        <f>T9</f>
        <v>1.6393442622950821E-2</v>
      </c>
      <c r="W9" s="232" t="s">
        <v>79</v>
      </c>
      <c r="X9" s="195">
        <f>COUNTIF('1. ALL DATA'!V5:V70,"Numerical Outturn Within 10% Tolerance")</f>
        <v>0</v>
      </c>
      <c r="Y9" s="194">
        <f>X9/$X$20</f>
        <v>0</v>
      </c>
      <c r="Z9" s="362">
        <f>SUM(Y9:Y11)</f>
        <v>0</v>
      </c>
      <c r="AA9" s="198" t="e">
        <f>X9/$X$21</f>
        <v>#DIV/0!</v>
      </c>
      <c r="AB9" s="359" t="e">
        <f>SUM(AA9:AA11)</f>
        <v>#DIV/0!</v>
      </c>
      <c r="AD9" s="181"/>
    </row>
    <row r="10" spans="2:32" ht="19.5" customHeight="1" x14ac:dyDescent="0.25">
      <c r="B10" s="356"/>
      <c r="C10" s="357"/>
      <c r="D10" s="358"/>
      <c r="E10" s="358"/>
      <c r="F10" s="358"/>
      <c r="G10" s="359"/>
      <c r="I10" s="356"/>
      <c r="J10" s="357"/>
      <c r="K10" s="358"/>
      <c r="L10" s="358"/>
      <c r="M10" s="358"/>
      <c r="N10" s="359"/>
      <c r="P10" s="356"/>
      <c r="Q10" s="357"/>
      <c r="R10" s="358"/>
      <c r="S10" s="358"/>
      <c r="T10" s="358"/>
      <c r="U10" s="359"/>
      <c r="W10" s="232" t="s">
        <v>80</v>
      </c>
      <c r="X10" s="195">
        <f>COUNTIF('1. ALL DATA'!V5:V70,"Target Partially Met")</f>
        <v>0</v>
      </c>
      <c r="Y10" s="194">
        <f>X10/$X$20</f>
        <v>0</v>
      </c>
      <c r="Z10" s="363"/>
      <c r="AA10" s="198" t="e">
        <f>X10/$X$21</f>
        <v>#DIV/0!</v>
      </c>
      <c r="AB10" s="359"/>
      <c r="AD10" s="181"/>
    </row>
    <row r="11" spans="2:32" ht="19.5" customHeight="1" x14ac:dyDescent="0.25">
      <c r="B11" s="356"/>
      <c r="C11" s="357"/>
      <c r="D11" s="358"/>
      <c r="E11" s="358"/>
      <c r="F11" s="358"/>
      <c r="G11" s="359"/>
      <c r="I11" s="356"/>
      <c r="J11" s="357"/>
      <c r="K11" s="358"/>
      <c r="L11" s="358"/>
      <c r="M11" s="358"/>
      <c r="N11" s="359"/>
      <c r="P11" s="356"/>
      <c r="Q11" s="357"/>
      <c r="R11" s="358"/>
      <c r="S11" s="358"/>
      <c r="T11" s="358"/>
      <c r="U11" s="359"/>
      <c r="W11" s="232" t="s">
        <v>82</v>
      </c>
      <c r="X11" s="195">
        <f>COUNTIF('1. ALL DATA'!V5:V70,"Completion Date Within Reasonable Tolerance")</f>
        <v>0</v>
      </c>
      <c r="Y11" s="194">
        <f>X11/$X$20</f>
        <v>0</v>
      </c>
      <c r="Z11" s="364"/>
      <c r="AA11" s="198" t="e">
        <f>X11/$X$21</f>
        <v>#DIV/0!</v>
      </c>
      <c r="AB11" s="359"/>
      <c r="AD11" s="181"/>
    </row>
    <row r="12" spans="2:32" s="59" customFormat="1" ht="6" customHeight="1" x14ac:dyDescent="0.25">
      <c r="B12" s="139"/>
      <c r="C12" s="145"/>
      <c r="D12" s="187"/>
      <c r="E12" s="187"/>
      <c r="F12" s="187"/>
      <c r="G12" s="140"/>
      <c r="H12" s="1"/>
      <c r="I12" s="228"/>
      <c r="J12" s="145"/>
      <c r="K12" s="187"/>
      <c r="L12" s="187"/>
      <c r="M12" s="187"/>
      <c r="N12" s="140"/>
      <c r="O12" s="1"/>
      <c r="P12" s="233"/>
      <c r="Q12" s="145"/>
      <c r="R12" s="187"/>
      <c r="S12" s="187"/>
      <c r="T12" s="187"/>
      <c r="U12" s="140"/>
      <c r="V12" s="1"/>
      <c r="W12" s="236"/>
      <c r="X12" s="145"/>
      <c r="Y12" s="187"/>
      <c r="Z12" s="187"/>
      <c r="AA12" s="187"/>
      <c r="AB12" s="140"/>
      <c r="AD12" s="141"/>
    </row>
    <row r="13" spans="2:32" ht="29.25" customHeight="1" x14ac:dyDescent="0.25">
      <c r="B13" s="257" t="s">
        <v>41</v>
      </c>
      <c r="C13" s="193">
        <f>COUNTIF('1. ALL DATA'!H5:H70,"completed behind schedule")</f>
        <v>0</v>
      </c>
      <c r="D13" s="194">
        <f>C13/C20</f>
        <v>0</v>
      </c>
      <c r="E13" s="358">
        <f>D13+D14</f>
        <v>1.5625E-2</v>
      </c>
      <c r="F13" s="194">
        <f>C13/C21</f>
        <v>0</v>
      </c>
      <c r="G13" s="360">
        <f>F13+F14</f>
        <v>2.564102564102564E-2</v>
      </c>
      <c r="I13" s="258" t="s">
        <v>41</v>
      </c>
      <c r="J13" s="193">
        <f>COUNTIF('1. ALL DATA'!M5:M70,"completed behind schedule")</f>
        <v>0</v>
      </c>
      <c r="K13" s="194">
        <f>J13/J20</f>
        <v>0</v>
      </c>
      <c r="L13" s="358">
        <f>K13+K14</f>
        <v>1.5625E-2</v>
      </c>
      <c r="M13" s="194">
        <f>J13/J21</f>
        <v>0</v>
      </c>
      <c r="N13" s="360">
        <f>M13+M14</f>
        <v>1.7543859649122806E-2</v>
      </c>
      <c r="P13" s="259" t="s">
        <v>41</v>
      </c>
      <c r="Q13" s="193">
        <f>COUNTIF('1. ALL DATA'!R5:R70,"completed behind schedule")</f>
        <v>0</v>
      </c>
      <c r="R13" s="194">
        <f>Q13/Q20</f>
        <v>0</v>
      </c>
      <c r="S13" s="358">
        <f>R13+R14</f>
        <v>1.5625E-2</v>
      </c>
      <c r="T13" s="194">
        <f>Q13/Q21</f>
        <v>0</v>
      </c>
      <c r="U13" s="360">
        <f>T13+T14</f>
        <v>1.6393442622950821E-2</v>
      </c>
      <c r="W13" s="259" t="s">
        <v>81</v>
      </c>
      <c r="X13" s="199">
        <f>COUNTIF('1. ALL DATA'!V5:V70,"Completed Significantly After Target Deadline")</f>
        <v>0</v>
      </c>
      <c r="Y13" s="194">
        <f>X13/$X$20</f>
        <v>0</v>
      </c>
      <c r="Z13" s="358">
        <f>Y13+Y14</f>
        <v>0</v>
      </c>
      <c r="AA13" s="194" t="e">
        <f>X13/$X$21</f>
        <v>#DIV/0!</v>
      </c>
      <c r="AB13" s="360" t="e">
        <f>AA13+AA14</f>
        <v>#DIV/0!</v>
      </c>
    </row>
    <row r="14" spans="2:32" ht="29.25" customHeight="1" x14ac:dyDescent="0.25">
      <c r="B14" s="257" t="s">
        <v>27</v>
      </c>
      <c r="C14" s="193">
        <f>COUNTIF('1. ALL DATA'!H5:H70,"off target")</f>
        <v>1</v>
      </c>
      <c r="D14" s="194">
        <f>C14/C20</f>
        <v>1.5625E-2</v>
      </c>
      <c r="E14" s="358"/>
      <c r="F14" s="194">
        <f>C14/C21</f>
        <v>2.564102564102564E-2</v>
      </c>
      <c r="G14" s="360"/>
      <c r="I14" s="258" t="s">
        <v>27</v>
      </c>
      <c r="J14" s="193">
        <f>COUNTIF('1. ALL DATA'!M5:M70,"off target")</f>
        <v>1</v>
      </c>
      <c r="K14" s="194">
        <f>J14/J20</f>
        <v>1.5625E-2</v>
      </c>
      <c r="L14" s="358"/>
      <c r="M14" s="194">
        <f>J14/J21</f>
        <v>1.7543859649122806E-2</v>
      </c>
      <c r="N14" s="360"/>
      <c r="P14" s="259" t="s">
        <v>27</v>
      </c>
      <c r="Q14" s="193">
        <f>COUNTIF('1. ALL DATA'!R5:R70,"off target")</f>
        <v>1</v>
      </c>
      <c r="R14" s="194">
        <f>Q14/Q20</f>
        <v>1.5625E-2</v>
      </c>
      <c r="S14" s="358"/>
      <c r="T14" s="194">
        <f>Q14/Q21</f>
        <v>1.6393442622950821E-2</v>
      </c>
      <c r="U14" s="360"/>
      <c r="W14" s="259" t="s">
        <v>27</v>
      </c>
      <c r="X14" s="199">
        <f>COUNTIF('1. ALL DATA'!V5:V70,"off target")</f>
        <v>0</v>
      </c>
      <c r="Y14" s="194">
        <f>X14/$X$20</f>
        <v>0</v>
      </c>
      <c r="Z14" s="358"/>
      <c r="AA14" s="194" t="e">
        <f>X14/$X$21</f>
        <v>#DIV/0!</v>
      </c>
      <c r="AB14" s="360"/>
    </row>
    <row r="15" spans="2:32" s="59" customFormat="1" ht="7.5" customHeight="1" x14ac:dyDescent="0.25">
      <c r="B15" s="139"/>
      <c r="C15" s="200"/>
      <c r="D15" s="187"/>
      <c r="E15" s="187"/>
      <c r="F15" s="187"/>
      <c r="G15" s="142"/>
      <c r="H15" s="1"/>
      <c r="I15" s="228"/>
      <c r="J15" s="200"/>
      <c r="K15" s="187"/>
      <c r="L15" s="187"/>
      <c r="M15" s="187"/>
      <c r="N15" s="142"/>
      <c r="O15" s="1"/>
      <c r="P15" s="145"/>
      <c r="Q15" s="200"/>
      <c r="R15" s="187"/>
      <c r="S15" s="187"/>
      <c r="T15" s="187"/>
      <c r="U15" s="142"/>
      <c r="V15" s="1"/>
      <c r="W15" s="201"/>
      <c r="X15" s="201"/>
      <c r="Y15" s="202"/>
      <c r="Z15" s="202"/>
      <c r="AA15" s="203"/>
      <c r="AB15" s="175"/>
    </row>
    <row r="16" spans="2:32" ht="20.25" customHeight="1" x14ac:dyDescent="0.25">
      <c r="B16" s="46" t="s">
        <v>1</v>
      </c>
      <c r="C16" s="204">
        <f>COUNTIF('1. ALL DATA'!H5:H70,"not yet due")</f>
        <v>25</v>
      </c>
      <c r="D16" s="188">
        <f>C16/C20</f>
        <v>0.390625</v>
      </c>
      <c r="E16" s="188">
        <f>D16</f>
        <v>0.390625</v>
      </c>
      <c r="F16" s="49"/>
      <c r="G16" s="45"/>
      <c r="I16" s="219" t="s">
        <v>1</v>
      </c>
      <c r="J16" s="204">
        <f>COUNTIF('1. ALL DATA'!M5:M70,"not yet due")</f>
        <v>6</v>
      </c>
      <c r="K16" s="188">
        <f>J16/J20</f>
        <v>9.375E-2</v>
      </c>
      <c r="L16" s="188">
        <f>K16</f>
        <v>9.375E-2</v>
      </c>
      <c r="M16" s="49"/>
      <c r="N16" s="45"/>
      <c r="P16" s="219" t="s">
        <v>1</v>
      </c>
      <c r="Q16" s="204">
        <f>COUNTIF('1. ALL DATA'!R5:R70,"not yet due")</f>
        <v>2</v>
      </c>
      <c r="R16" s="188">
        <f>Q16/Q20</f>
        <v>3.125E-2</v>
      </c>
      <c r="S16" s="188">
        <f>R16</f>
        <v>3.125E-2</v>
      </c>
      <c r="T16" s="49"/>
      <c r="U16" s="77"/>
      <c r="W16" s="223" t="s">
        <v>1</v>
      </c>
      <c r="X16" s="199">
        <f>COUNTIF('1. ALL DATA'!V5:V70,"not yet due")</f>
        <v>0</v>
      </c>
      <c r="Y16" s="188">
        <f>X16/$X$20</f>
        <v>0</v>
      </c>
      <c r="Z16" s="188">
        <f>Y16</f>
        <v>0</v>
      </c>
      <c r="AA16" s="217"/>
      <c r="AB16" s="218"/>
    </row>
    <row r="17" spans="2:32" ht="20.25" customHeight="1" x14ac:dyDescent="0.25">
      <c r="B17" s="46" t="s">
        <v>45</v>
      </c>
      <c r="C17" s="204">
        <f>COUNTIF('1. ALL DATA'!H5:H70,"update not provided")</f>
        <v>0</v>
      </c>
      <c r="D17" s="188">
        <f>C17/C20</f>
        <v>0</v>
      </c>
      <c r="E17" s="188">
        <f>D17</f>
        <v>0</v>
      </c>
      <c r="F17" s="49"/>
      <c r="G17" s="82"/>
      <c r="I17" s="219" t="s">
        <v>45</v>
      </c>
      <c r="J17" s="204">
        <f>COUNTIF('1. ALL DATA'!M5:M70,"update not provided")</f>
        <v>0</v>
      </c>
      <c r="K17" s="188">
        <f>J17/J20</f>
        <v>0</v>
      </c>
      <c r="L17" s="188">
        <f>K17</f>
        <v>0</v>
      </c>
      <c r="M17" s="49"/>
      <c r="N17" s="82"/>
      <c r="P17" s="219" t="s">
        <v>45</v>
      </c>
      <c r="Q17" s="204">
        <f>COUNTIF('1. ALL DATA'!R5:R70,"update not provided")</f>
        <v>0</v>
      </c>
      <c r="R17" s="188">
        <f>Q17/Q20</f>
        <v>0</v>
      </c>
      <c r="S17" s="188">
        <f>R17</f>
        <v>0</v>
      </c>
      <c r="T17" s="49"/>
      <c r="U17" s="78"/>
      <c r="W17" s="224" t="s">
        <v>45</v>
      </c>
      <c r="X17" s="199">
        <f>COUNTIF('1. ALL DATA'!V5:V70,"update not provided")</f>
        <v>64</v>
      </c>
      <c r="Y17" s="188">
        <f>X17/$X$20</f>
        <v>1</v>
      </c>
      <c r="Z17" s="188">
        <f>Y17</f>
        <v>1</v>
      </c>
      <c r="AA17" s="217"/>
    </row>
    <row r="18" spans="2:32" ht="15.75" customHeight="1" x14ac:dyDescent="0.25">
      <c r="B18" s="47" t="s">
        <v>22</v>
      </c>
      <c r="C18" s="204">
        <f>COUNTIF('1. ALL DATA'!H5:H70,"deferred")</f>
        <v>0</v>
      </c>
      <c r="D18" s="189">
        <f>C18/C20</f>
        <v>0</v>
      </c>
      <c r="E18" s="189">
        <f>D18</f>
        <v>0</v>
      </c>
      <c r="F18" s="44"/>
      <c r="G18" s="45"/>
      <c r="I18" s="220" t="s">
        <v>22</v>
      </c>
      <c r="J18" s="204">
        <f>COUNTIF('1. ALL DATA'!M5:M70,"deferred")</f>
        <v>1</v>
      </c>
      <c r="K18" s="189">
        <f>J18/J20</f>
        <v>1.5625E-2</v>
      </c>
      <c r="L18" s="189">
        <f>K18</f>
        <v>1.5625E-2</v>
      </c>
      <c r="M18" s="44"/>
      <c r="N18" s="45"/>
      <c r="P18" s="220" t="s">
        <v>22</v>
      </c>
      <c r="Q18" s="204">
        <f>COUNTIF('1. ALL DATA'!R5:R70,"deferred")</f>
        <v>1</v>
      </c>
      <c r="R18" s="189">
        <f>Q18/Q20</f>
        <v>1.5625E-2</v>
      </c>
      <c r="S18" s="189">
        <f>R18</f>
        <v>1.5625E-2</v>
      </c>
      <c r="T18" s="44"/>
      <c r="U18" s="77"/>
      <c r="W18" s="220" t="s">
        <v>22</v>
      </c>
      <c r="X18" s="199">
        <f>COUNTIF('1. ALL DATA'!V5:V70,"deferred")</f>
        <v>0</v>
      </c>
      <c r="Y18" s="189">
        <f>X18/$X$20</f>
        <v>0</v>
      </c>
      <c r="Z18" s="189">
        <f>Y18</f>
        <v>0</v>
      </c>
      <c r="AA18" s="217"/>
      <c r="AB18" s="177"/>
      <c r="AD18" s="181"/>
    </row>
    <row r="19" spans="2:32" ht="15.75" customHeight="1" x14ac:dyDescent="0.25">
      <c r="B19" s="47" t="s">
        <v>28</v>
      </c>
      <c r="C19" s="204">
        <f>COUNTIF('1. ALL DATA'!H5:H70,"deleted")</f>
        <v>0</v>
      </c>
      <c r="D19" s="205">
        <f>C19/C20</f>
        <v>0</v>
      </c>
      <c r="E19" s="189">
        <f>D19</f>
        <v>0</v>
      </c>
      <c r="F19" s="44"/>
      <c r="G19" s="178" t="s">
        <v>61</v>
      </c>
      <c r="I19" s="220" t="s">
        <v>28</v>
      </c>
      <c r="J19" s="204">
        <f>COUNTIF('1. ALL DATA'!M5:M70,"deleted")</f>
        <v>0</v>
      </c>
      <c r="K19" s="189">
        <f>J19/J20</f>
        <v>0</v>
      </c>
      <c r="L19" s="189">
        <f>K19</f>
        <v>0</v>
      </c>
      <c r="M19" s="44"/>
      <c r="N19" s="178" t="s">
        <v>61</v>
      </c>
      <c r="P19" s="220" t="s">
        <v>28</v>
      </c>
      <c r="Q19" s="204">
        <f>COUNTIF('1. ALL DATA'!R5:R70,"deleted")</f>
        <v>0</v>
      </c>
      <c r="R19" s="189">
        <f>Q19/Q20</f>
        <v>0</v>
      </c>
      <c r="S19" s="189">
        <f>R19</f>
        <v>0</v>
      </c>
      <c r="T19" s="44"/>
      <c r="U19" s="178" t="s">
        <v>61</v>
      </c>
      <c r="W19" s="220" t="s">
        <v>28</v>
      </c>
      <c r="X19" s="199">
        <f>COUNTIF('1. ALL DATA'!V5:V70,"deleted")</f>
        <v>0</v>
      </c>
      <c r="Y19" s="189">
        <f>X19/$X$20</f>
        <v>0</v>
      </c>
      <c r="Z19" s="189">
        <f>Y19</f>
        <v>0</v>
      </c>
      <c r="AA19" s="217"/>
      <c r="AB19" s="178" t="s">
        <v>61</v>
      </c>
    </row>
    <row r="20" spans="2:32" ht="15.75" customHeight="1" x14ac:dyDescent="0.25">
      <c r="B20" s="48" t="s">
        <v>30</v>
      </c>
      <c r="C20" s="206">
        <f>SUM(C6:C19)</f>
        <v>64</v>
      </c>
      <c r="D20" s="44"/>
      <c r="E20" s="44"/>
      <c r="F20" s="45"/>
      <c r="G20" s="45"/>
      <c r="I20" s="221" t="s">
        <v>30</v>
      </c>
      <c r="J20" s="206">
        <f>SUM(J6:J19)</f>
        <v>64</v>
      </c>
      <c r="K20" s="44"/>
      <c r="L20" s="44"/>
      <c r="M20" s="45"/>
      <c r="N20" s="45"/>
      <c r="P20" s="221" t="s">
        <v>30</v>
      </c>
      <c r="Q20" s="206">
        <f>SUM(Q6:Q19)</f>
        <v>64</v>
      </c>
      <c r="R20" s="44"/>
      <c r="S20" s="44"/>
      <c r="T20" s="45"/>
      <c r="U20" s="77"/>
      <c r="W20" s="221" t="s">
        <v>30</v>
      </c>
      <c r="X20" s="207">
        <f>SUM(X6:X19)</f>
        <v>64</v>
      </c>
      <c r="Y20" s="44"/>
      <c r="Z20" s="44"/>
      <c r="AA20" s="217"/>
      <c r="AB20" s="177"/>
    </row>
    <row r="21" spans="2:32" ht="15.75" customHeight="1" x14ac:dyDescent="0.25">
      <c r="B21" s="48" t="s">
        <v>31</v>
      </c>
      <c r="C21" s="206">
        <f>C20-C19-C18-C17-C16</f>
        <v>39</v>
      </c>
      <c r="D21" s="45"/>
      <c r="E21" s="45"/>
      <c r="F21" s="45"/>
      <c r="G21" s="45"/>
      <c r="I21" s="221" t="s">
        <v>31</v>
      </c>
      <c r="J21" s="206">
        <f>J20-J19-J18-J17-J16</f>
        <v>57</v>
      </c>
      <c r="K21" s="45"/>
      <c r="L21" s="45"/>
      <c r="M21" s="45"/>
      <c r="N21" s="45"/>
      <c r="P21" s="221" t="s">
        <v>31</v>
      </c>
      <c r="Q21" s="206">
        <f>Q20-Q19-Q18-Q17-Q16</f>
        <v>61</v>
      </c>
      <c r="R21" s="45"/>
      <c r="S21" s="45"/>
      <c r="T21" s="45"/>
      <c r="U21" s="77"/>
      <c r="W21" s="221" t="s">
        <v>31</v>
      </c>
      <c r="X21" s="207">
        <f>X20-X19-X18-X17-X16</f>
        <v>0</v>
      </c>
      <c r="Y21" s="45"/>
      <c r="Z21" s="45"/>
      <c r="AA21" s="217"/>
      <c r="AB21" s="177"/>
      <c r="AD21" s="181"/>
    </row>
    <row r="22" spans="2:32" ht="15.75" customHeight="1" x14ac:dyDescent="0.25">
      <c r="W22" s="222"/>
      <c r="AA22" s="217"/>
      <c r="AD22" s="181"/>
    </row>
    <row r="23" spans="2:32" ht="15.75" customHeight="1" x14ac:dyDescent="0.25">
      <c r="AA23" s="217"/>
    </row>
    <row r="24" spans="2:32" ht="15" customHeight="1" x14ac:dyDescent="0.25">
      <c r="AA24" s="217"/>
    </row>
    <row r="25" spans="2:32" ht="15.75" customHeight="1" x14ac:dyDescent="0.25"/>
    <row r="26" spans="2:32" s="59" customFormat="1" ht="15.75" customHeight="1" x14ac:dyDescent="0.25">
      <c r="B26" s="60"/>
      <c r="C26" s="1"/>
      <c r="D26" s="1"/>
      <c r="E26" s="1"/>
      <c r="F26" s="45"/>
      <c r="G26" s="1"/>
      <c r="H26" s="1"/>
      <c r="I26" s="209"/>
      <c r="J26" s="1"/>
      <c r="K26" s="1"/>
      <c r="L26" s="1"/>
      <c r="M26" s="45"/>
      <c r="N26" s="1"/>
      <c r="O26" s="1"/>
      <c r="P26" s="209"/>
      <c r="Q26" s="1"/>
      <c r="R26" s="1"/>
      <c r="S26" s="1"/>
      <c r="T26" s="45"/>
      <c r="U26" s="75"/>
      <c r="V26" s="1"/>
      <c r="W26" s="1"/>
      <c r="X26" s="1"/>
      <c r="Y26" s="1"/>
      <c r="Z26" s="1"/>
      <c r="AA26" s="1"/>
      <c r="AB26" s="177"/>
    </row>
    <row r="27" spans="2:32" ht="15.75" customHeight="1" x14ac:dyDescent="0.25">
      <c r="B27" s="121" t="s">
        <v>156</v>
      </c>
      <c r="C27" s="68"/>
      <c r="D27" s="68"/>
      <c r="E27" s="68"/>
      <c r="F27" s="65"/>
      <c r="G27" s="68"/>
      <c r="I27" s="229" t="s">
        <v>156</v>
      </c>
      <c r="J27" s="148"/>
      <c r="K27" s="148"/>
      <c r="L27" s="148"/>
      <c r="M27" s="143"/>
      <c r="N27" s="149"/>
      <c r="P27" s="234" t="s">
        <v>156</v>
      </c>
      <c r="Q27" s="68"/>
      <c r="R27" s="68"/>
      <c r="S27" s="68"/>
      <c r="T27" s="65"/>
      <c r="U27" s="79"/>
      <c r="W27" s="234" t="s">
        <v>156</v>
      </c>
      <c r="X27" s="65"/>
      <c r="Y27" s="65"/>
      <c r="Z27" s="65"/>
      <c r="AA27" s="65"/>
      <c r="AB27" s="172"/>
    </row>
    <row r="28" spans="2:32" ht="36" customHeight="1" x14ac:dyDescent="0.25">
      <c r="B28" s="64" t="s">
        <v>23</v>
      </c>
      <c r="C28" s="66" t="s">
        <v>24</v>
      </c>
      <c r="D28" s="66" t="s">
        <v>18</v>
      </c>
      <c r="E28" s="66" t="s">
        <v>47</v>
      </c>
      <c r="F28" s="66" t="s">
        <v>29</v>
      </c>
      <c r="G28" s="66" t="s">
        <v>48</v>
      </c>
      <c r="I28" s="66" t="s">
        <v>23</v>
      </c>
      <c r="J28" s="66" t="s">
        <v>24</v>
      </c>
      <c r="K28" s="66" t="s">
        <v>18</v>
      </c>
      <c r="L28" s="66" t="s">
        <v>47</v>
      </c>
      <c r="M28" s="66" t="s">
        <v>29</v>
      </c>
      <c r="N28" s="66" t="s">
        <v>48</v>
      </c>
      <c r="P28" s="66" t="s">
        <v>23</v>
      </c>
      <c r="Q28" s="66" t="s">
        <v>24</v>
      </c>
      <c r="R28" s="66" t="s">
        <v>18</v>
      </c>
      <c r="S28" s="66" t="s">
        <v>47</v>
      </c>
      <c r="T28" s="66" t="s">
        <v>29</v>
      </c>
      <c r="U28" s="72" t="s">
        <v>48</v>
      </c>
      <c r="W28" s="66" t="s">
        <v>23</v>
      </c>
      <c r="X28" s="66" t="s">
        <v>24</v>
      </c>
      <c r="Y28" s="66" t="s">
        <v>18</v>
      </c>
      <c r="Z28" s="66" t="s">
        <v>47</v>
      </c>
      <c r="AA28" s="66" t="s">
        <v>29</v>
      </c>
      <c r="AB28" s="173" t="s">
        <v>48</v>
      </c>
    </row>
    <row r="29" spans="2:32" s="58" customFormat="1" ht="7.5" customHeight="1" x14ac:dyDescent="0.25">
      <c r="B29" s="50"/>
      <c r="C29" s="53"/>
      <c r="D29" s="53"/>
      <c r="E29" s="53"/>
      <c r="F29" s="53"/>
      <c r="G29" s="53"/>
      <c r="H29" s="197"/>
      <c r="I29" s="53"/>
      <c r="J29" s="53"/>
      <c r="K29" s="53"/>
      <c r="L29" s="53"/>
      <c r="M29" s="53"/>
      <c r="N29" s="53"/>
      <c r="O29" s="197"/>
      <c r="P29" s="53"/>
      <c r="Q29" s="53"/>
      <c r="R29" s="53"/>
      <c r="S29" s="53"/>
      <c r="T29" s="53"/>
      <c r="U29" s="73"/>
      <c r="V29" s="197"/>
      <c r="W29" s="53"/>
      <c r="X29" s="53"/>
      <c r="Y29" s="53"/>
      <c r="Z29" s="53"/>
      <c r="AA29" s="53"/>
      <c r="AB29" s="179"/>
      <c r="AD29" s="59"/>
      <c r="AE29" s="59"/>
      <c r="AF29" s="59"/>
    </row>
    <row r="30" spans="2:32" ht="18.75" customHeight="1" x14ac:dyDescent="0.25">
      <c r="B30" s="186" t="s">
        <v>44</v>
      </c>
      <c r="C30" s="193">
        <f>COUNTIFS('1. ALL DATA'!$X$5:$X$70,"PROMOTING LOCAL ECONOMIC GROWTH",'1. ALL DATA'!$H$5:$H$70,"Fully Achieved")</f>
        <v>0</v>
      </c>
      <c r="D30" s="194">
        <f>C30/C44</f>
        <v>0</v>
      </c>
      <c r="E30" s="358">
        <f>D30+D31</f>
        <v>0.7857142857142857</v>
      </c>
      <c r="F30" s="194">
        <f>C30/C45</f>
        <v>0</v>
      </c>
      <c r="G30" s="361">
        <f>F30+F31</f>
        <v>0.91666666666666663</v>
      </c>
      <c r="I30" s="225" t="s">
        <v>44</v>
      </c>
      <c r="J30" s="193">
        <f>COUNTIFS('1. ALL DATA'!$X$5:$X$70,"PROMOTING LOCAL ECONOMIC GROWTH",'1. ALL DATA'!$M$5:$M$70,"Fully Achieved")</f>
        <v>3</v>
      </c>
      <c r="K30" s="194">
        <f>J30/J44</f>
        <v>0.21428571428571427</v>
      </c>
      <c r="L30" s="358">
        <f>K30+K31</f>
        <v>0.7857142857142857</v>
      </c>
      <c r="M30" s="194">
        <f>J30/J45</f>
        <v>0.25</v>
      </c>
      <c r="N30" s="361">
        <f>M30+M31</f>
        <v>0.91666666666666663</v>
      </c>
      <c r="P30" s="230" t="s">
        <v>44</v>
      </c>
      <c r="Q30" s="193">
        <f>COUNTIFS('1. ALL DATA'!$X$5:$X$70,"PROMOTING LOCAL ECONOMIC GROWTH",'1. ALL DATA'!$R$5:$R$70,"Fully Achieved")</f>
        <v>4</v>
      </c>
      <c r="R30" s="194">
        <f>Q30/Q44</f>
        <v>0.2857142857142857</v>
      </c>
      <c r="S30" s="358">
        <f>R30+R31</f>
        <v>0.7857142857142857</v>
      </c>
      <c r="T30" s="194">
        <f>Q30/Q45</f>
        <v>0.33333333333333331</v>
      </c>
      <c r="U30" s="361">
        <f>T30+T31</f>
        <v>0.91666666666666674</v>
      </c>
      <c r="W30" s="225" t="s">
        <v>39</v>
      </c>
      <c r="X30" s="195">
        <f>COUNTIFS('1. ALL DATA'!$X$5:$X$70,"PROMOTING LOCAL ECONOMIC GROWTH",'1. ALL DATA'!$V$5:$V$70,"Fully Achieved")</f>
        <v>0</v>
      </c>
      <c r="Y30" s="194">
        <f>X30/$X$44</f>
        <v>0</v>
      </c>
      <c r="Z30" s="358">
        <f>Y30+Y31</f>
        <v>0</v>
      </c>
      <c r="AA30" s="194" t="e">
        <f>X30/$X$45</f>
        <v>#DIV/0!</v>
      </c>
      <c r="AB30" s="361" t="e">
        <f>AA30+AA31</f>
        <v>#DIV/0!</v>
      </c>
    </row>
    <row r="31" spans="2:32" ht="18.75" customHeight="1" x14ac:dyDescent="0.25">
      <c r="B31" s="186" t="s">
        <v>40</v>
      </c>
      <c r="C31" s="193">
        <f>COUNTIFS('1. ALL DATA'!$X$5:$X$70,"PROMOTING LOCAL ECONOMIC GROWTH",'1. ALL DATA'!$H$5:$H$70,"On track to be achieved")</f>
        <v>11</v>
      </c>
      <c r="D31" s="194">
        <f>C31/C44</f>
        <v>0.7857142857142857</v>
      </c>
      <c r="E31" s="358"/>
      <c r="F31" s="194">
        <f>C31/C45</f>
        <v>0.91666666666666663</v>
      </c>
      <c r="G31" s="361"/>
      <c r="I31" s="225" t="s">
        <v>40</v>
      </c>
      <c r="J31" s="193">
        <f>COUNTIFS('1. ALL DATA'!$X$5:$X$70,"PROMOTING LOCAL ECONOMIC GROWTH",'1. ALL DATA'!$M$5:$M$70,"On track to be achieved")</f>
        <v>8</v>
      </c>
      <c r="K31" s="194">
        <f>J31/J44</f>
        <v>0.5714285714285714</v>
      </c>
      <c r="L31" s="358"/>
      <c r="M31" s="194">
        <f>J31/J45</f>
        <v>0.66666666666666663</v>
      </c>
      <c r="N31" s="361"/>
      <c r="P31" s="230" t="s">
        <v>40</v>
      </c>
      <c r="Q31" s="193">
        <f>COUNTIFS('1. ALL DATA'!$X$5:$X$70,"PROMOTING LOCAL ECONOMIC GROWTH",'1. ALL DATA'!$R$5:$R$70,"On track to be achieved")</f>
        <v>7</v>
      </c>
      <c r="R31" s="194">
        <f>Q31/Q44</f>
        <v>0.5</v>
      </c>
      <c r="S31" s="358"/>
      <c r="T31" s="194">
        <f>Q31/Q45</f>
        <v>0.58333333333333337</v>
      </c>
      <c r="U31" s="361"/>
      <c r="W31" s="225" t="s">
        <v>78</v>
      </c>
      <c r="X31" s="195">
        <f>COUNTIFS('1. ALL DATA'!$X$5:$X$70,"PROMOTING LOCAL ECONOMIC GROWTH",'1. ALL DATA'!$V$5:$V$70,"Numerical Outturn Within 5% Tolerance")</f>
        <v>0</v>
      </c>
      <c r="Y31" s="194">
        <f>X31/$X$44</f>
        <v>0</v>
      </c>
      <c r="Z31" s="358"/>
      <c r="AA31" s="194" t="e">
        <f>X31/$X$45</f>
        <v>#DIV/0!</v>
      </c>
      <c r="AB31" s="361"/>
    </row>
    <row r="32" spans="2:32" s="58" customFormat="1" ht="6.75" customHeight="1" x14ac:dyDescent="0.25">
      <c r="B32" s="50"/>
      <c r="C32" s="196"/>
      <c r="D32" s="156"/>
      <c r="E32" s="156"/>
      <c r="F32" s="156"/>
      <c r="G32" s="51"/>
      <c r="H32" s="197"/>
      <c r="I32" s="226"/>
      <c r="J32" s="196"/>
      <c r="K32" s="156"/>
      <c r="L32" s="156"/>
      <c r="M32" s="156"/>
      <c r="N32" s="51"/>
      <c r="O32" s="197"/>
      <c r="P32" s="231"/>
      <c r="Q32" s="196"/>
      <c r="R32" s="156"/>
      <c r="S32" s="156"/>
      <c r="T32" s="156"/>
      <c r="U32" s="51"/>
      <c r="V32" s="197"/>
      <c r="W32" s="236"/>
      <c r="X32" s="53"/>
      <c r="Y32" s="156"/>
      <c r="Z32" s="156"/>
      <c r="AA32" s="156"/>
      <c r="AB32" s="51"/>
      <c r="AD32" s="59"/>
      <c r="AE32" s="59"/>
      <c r="AF32" s="59"/>
    </row>
    <row r="33" spans="2:32" ht="19.5" customHeight="1" x14ac:dyDescent="0.25">
      <c r="B33" s="356" t="s">
        <v>26</v>
      </c>
      <c r="C33" s="357">
        <f>COUNTIFS('1. ALL DATA'!$X$5:$X$70,"PROMOTING LOCAL ECONOMIC GROWTH",'1. ALL DATA'!$H$5:$H$70,"In danger of falling behind target")</f>
        <v>0</v>
      </c>
      <c r="D33" s="358">
        <f>C33/C44</f>
        <v>0</v>
      </c>
      <c r="E33" s="358">
        <f>D33</f>
        <v>0</v>
      </c>
      <c r="F33" s="358">
        <f>C33/C45</f>
        <v>0</v>
      </c>
      <c r="G33" s="359">
        <f>F33</f>
        <v>0</v>
      </c>
      <c r="I33" s="356" t="s">
        <v>26</v>
      </c>
      <c r="J33" s="357">
        <f>COUNTIFS('1. ALL DATA'!$X$5:$X$70,"PROMOTING LOCAL ECONOMIC GROWTH",'1. ALL DATA'!$M$5:$M$70,"In danger of falling behind target")</f>
        <v>0</v>
      </c>
      <c r="K33" s="358">
        <f>J33/J44</f>
        <v>0</v>
      </c>
      <c r="L33" s="358">
        <f>K33</f>
        <v>0</v>
      </c>
      <c r="M33" s="358">
        <f>J33/J45</f>
        <v>0</v>
      </c>
      <c r="N33" s="359">
        <f>M33</f>
        <v>0</v>
      </c>
      <c r="P33" s="356" t="s">
        <v>26</v>
      </c>
      <c r="Q33" s="357">
        <f>COUNTIFS('1. ALL DATA'!$X$5:$X$70,"PROMOTING LOCAL ECONOMIC GROWTH",'1. ALL DATA'!$R$5:$R$70,"In danger of falling behind target")</f>
        <v>0</v>
      </c>
      <c r="R33" s="358">
        <f>Q33/Q44</f>
        <v>0</v>
      </c>
      <c r="S33" s="358">
        <f>R33</f>
        <v>0</v>
      </c>
      <c r="T33" s="358">
        <f>Q33/Q45</f>
        <v>0</v>
      </c>
      <c r="U33" s="359">
        <f>T33</f>
        <v>0</v>
      </c>
      <c r="W33" s="227" t="s">
        <v>79</v>
      </c>
      <c r="X33" s="195">
        <f>COUNTIFS('1. ALL DATA'!$X$5:$X$70,"PROMOTING LOCAL ECONOMIC GROWTH",'1. ALL DATA'!$V$5:$V$70,"Numerical Outturn Within 10% Tolerance")</f>
        <v>0</v>
      </c>
      <c r="Y33" s="194">
        <f>X33/$X$44</f>
        <v>0</v>
      </c>
      <c r="Z33" s="362">
        <f>SUM(Y33:Y35)</f>
        <v>0</v>
      </c>
      <c r="AA33" s="198" t="e">
        <f>X33/$X$45</f>
        <v>#DIV/0!</v>
      </c>
      <c r="AB33" s="359" t="e">
        <f>SUM(AA33:AA35)</f>
        <v>#DIV/0!</v>
      </c>
    </row>
    <row r="34" spans="2:32" ht="19.5" customHeight="1" x14ac:dyDescent="0.25">
      <c r="B34" s="356"/>
      <c r="C34" s="357"/>
      <c r="D34" s="358"/>
      <c r="E34" s="358"/>
      <c r="F34" s="358"/>
      <c r="G34" s="359"/>
      <c r="I34" s="356"/>
      <c r="J34" s="357"/>
      <c r="K34" s="358"/>
      <c r="L34" s="358"/>
      <c r="M34" s="358"/>
      <c r="N34" s="359"/>
      <c r="P34" s="356"/>
      <c r="Q34" s="357"/>
      <c r="R34" s="358"/>
      <c r="S34" s="358"/>
      <c r="T34" s="358"/>
      <c r="U34" s="359"/>
      <c r="W34" s="227" t="s">
        <v>80</v>
      </c>
      <c r="X34" s="195">
        <f>COUNTIFS('1. ALL DATA'!$X$5:$X$70,"PROMOTING LOCAL ECONOMIC GROWTH",'1. ALL DATA'!$V$5:$V$70,"Target Partially Met")</f>
        <v>0</v>
      </c>
      <c r="Y34" s="194">
        <f>X34/$X$44</f>
        <v>0</v>
      </c>
      <c r="Z34" s="363"/>
      <c r="AA34" s="198" t="e">
        <f>X34/$X$45</f>
        <v>#DIV/0!</v>
      </c>
      <c r="AB34" s="359"/>
    </row>
    <row r="35" spans="2:32" ht="19.5" customHeight="1" x14ac:dyDescent="0.25">
      <c r="B35" s="356"/>
      <c r="C35" s="357"/>
      <c r="D35" s="358"/>
      <c r="E35" s="358"/>
      <c r="F35" s="358"/>
      <c r="G35" s="359"/>
      <c r="I35" s="356"/>
      <c r="J35" s="357"/>
      <c r="K35" s="358"/>
      <c r="L35" s="358"/>
      <c r="M35" s="358"/>
      <c r="N35" s="359"/>
      <c r="P35" s="356"/>
      <c r="Q35" s="357"/>
      <c r="R35" s="358"/>
      <c r="S35" s="358"/>
      <c r="T35" s="358"/>
      <c r="U35" s="359"/>
      <c r="W35" s="227" t="s">
        <v>82</v>
      </c>
      <c r="X35" s="195">
        <f>COUNTIFS('1. ALL DATA'!$X$5:$X$70,"PROMOTING LOCAL ECONOMIC GROWTH",'1. ALL DATA'!$V$5:$V$70,"Completion Date Within Reasonable Tolerance")</f>
        <v>0</v>
      </c>
      <c r="Y35" s="194">
        <f>X35/$X$44</f>
        <v>0</v>
      </c>
      <c r="Z35" s="364"/>
      <c r="AA35" s="198" t="e">
        <f>X35/$X$45</f>
        <v>#DIV/0!</v>
      </c>
      <c r="AB35" s="359"/>
    </row>
    <row r="36" spans="2:32" s="58" customFormat="1" ht="6" customHeight="1" x14ac:dyDescent="0.25">
      <c r="B36" s="139"/>
      <c r="C36" s="53"/>
      <c r="D36" s="156"/>
      <c r="E36" s="156"/>
      <c r="F36" s="156"/>
      <c r="G36" s="140"/>
      <c r="H36" s="197"/>
      <c r="I36" s="228"/>
      <c r="J36" s="53"/>
      <c r="K36" s="156"/>
      <c r="L36" s="156"/>
      <c r="M36" s="156"/>
      <c r="N36" s="140"/>
      <c r="O36" s="197"/>
      <c r="P36" s="233"/>
      <c r="Q36" s="53"/>
      <c r="R36" s="156"/>
      <c r="S36" s="156"/>
      <c r="T36" s="156"/>
      <c r="U36" s="140"/>
      <c r="V36" s="197"/>
      <c r="W36" s="236"/>
      <c r="X36" s="53"/>
      <c r="Y36" s="156"/>
      <c r="Z36" s="156"/>
      <c r="AA36" s="156"/>
      <c r="AB36" s="140"/>
      <c r="AD36" s="59"/>
      <c r="AE36" s="59"/>
      <c r="AF36" s="59"/>
    </row>
    <row r="37" spans="2:32" ht="22.5" customHeight="1" x14ac:dyDescent="0.25">
      <c r="B37" s="257" t="s">
        <v>41</v>
      </c>
      <c r="C37" s="193">
        <f>COUNTIFS('1. ALL DATA'!$X$5:$X$70,"PROMOTING LOCAL ECONOMIC GROWTH",'1. ALL DATA'!$H$5:$H$70,"Completed behind schedule")</f>
        <v>0</v>
      </c>
      <c r="D37" s="194">
        <f>C37/C44</f>
        <v>0</v>
      </c>
      <c r="E37" s="358">
        <f>D37+D38</f>
        <v>7.1428571428571425E-2</v>
      </c>
      <c r="F37" s="194">
        <f>C37/C45</f>
        <v>0</v>
      </c>
      <c r="G37" s="360">
        <f>F37+F38</f>
        <v>8.3333333333333329E-2</v>
      </c>
      <c r="I37" s="258" t="s">
        <v>41</v>
      </c>
      <c r="J37" s="193">
        <f>COUNTIFS('1. ALL DATA'!$X$5:$X$70,"PROMOTING LOCAL ECONOMIC GROWTH",'1. ALL DATA'!$M$5:$M$70,"Completed behind schedule")</f>
        <v>0</v>
      </c>
      <c r="K37" s="194">
        <f>J37/J44</f>
        <v>0</v>
      </c>
      <c r="L37" s="358">
        <f>K37+K38</f>
        <v>7.1428571428571425E-2</v>
      </c>
      <c r="M37" s="194">
        <f>J37/J45</f>
        <v>0</v>
      </c>
      <c r="N37" s="360">
        <f>M37+M38</f>
        <v>8.3333333333333329E-2</v>
      </c>
      <c r="P37" s="259" t="s">
        <v>41</v>
      </c>
      <c r="Q37" s="193">
        <f>COUNTIFS('1. ALL DATA'!$X$5:$X$70,"PROMOTING LOCAL ECONOMIC GROWTH",'1. ALL DATA'!$R$5:$R$70,"Completed behind schedule")</f>
        <v>0</v>
      </c>
      <c r="R37" s="194">
        <f>Q37/Q44</f>
        <v>0</v>
      </c>
      <c r="S37" s="358">
        <f>R37+R38</f>
        <v>7.1428571428571425E-2</v>
      </c>
      <c r="T37" s="194">
        <f>Q37/Q45</f>
        <v>0</v>
      </c>
      <c r="U37" s="360">
        <f>T37+T38</f>
        <v>8.3333333333333329E-2</v>
      </c>
      <c r="W37" s="258" t="s">
        <v>81</v>
      </c>
      <c r="X37" s="199">
        <f>COUNTIFS('1. ALL DATA'!$X$5:$X$70,"PROMOTING LOCAL ECONOMIC GROWTH",'1. ALL DATA'!$V$5:$V$70,"Completed Significantly After Target Deadline")</f>
        <v>0</v>
      </c>
      <c r="Y37" s="194">
        <f>X37/$X$44</f>
        <v>0</v>
      </c>
      <c r="Z37" s="358">
        <f>Y37+Y38</f>
        <v>0</v>
      </c>
      <c r="AA37" s="194" t="e">
        <f>X37/$X$45</f>
        <v>#DIV/0!</v>
      </c>
      <c r="AB37" s="360" t="e">
        <f>AA37+AA38</f>
        <v>#DIV/0!</v>
      </c>
    </row>
    <row r="38" spans="2:32" ht="22.5" customHeight="1" x14ac:dyDescent="0.25">
      <c r="B38" s="257" t="s">
        <v>27</v>
      </c>
      <c r="C38" s="193">
        <f>COUNTIFS('1. ALL DATA'!$X$5:$X$70,"PROMOTING LOCAL ECONOMIC GROWTH",'1. ALL DATA'!$H$5:$H$70,"Off target")</f>
        <v>1</v>
      </c>
      <c r="D38" s="194">
        <f>C38/C44</f>
        <v>7.1428571428571425E-2</v>
      </c>
      <c r="E38" s="358"/>
      <c r="F38" s="194">
        <f>C38/C45</f>
        <v>8.3333333333333329E-2</v>
      </c>
      <c r="G38" s="360"/>
      <c r="I38" s="258" t="s">
        <v>27</v>
      </c>
      <c r="J38" s="193">
        <f>COUNTIFS('1. ALL DATA'!$X$5:$X$70,"PROMOTING LOCAL ECONOMIC GROWTH",'1. ALL DATA'!$M$5:$M$70,"Off target")</f>
        <v>1</v>
      </c>
      <c r="K38" s="194">
        <f>J38/J44</f>
        <v>7.1428571428571425E-2</v>
      </c>
      <c r="L38" s="358"/>
      <c r="M38" s="194">
        <f>J38/J45</f>
        <v>8.3333333333333329E-2</v>
      </c>
      <c r="N38" s="360"/>
      <c r="P38" s="259" t="s">
        <v>27</v>
      </c>
      <c r="Q38" s="193">
        <f>COUNTIFS('1. ALL DATA'!$X$5:$X$70,"PROMOTING LOCAL ECONOMIC GROWTH",'1. ALL DATA'!$R$5:$R$70,"Off target")</f>
        <v>1</v>
      </c>
      <c r="R38" s="194">
        <f>Q38/Q44</f>
        <v>7.1428571428571425E-2</v>
      </c>
      <c r="S38" s="358"/>
      <c r="T38" s="194">
        <f>Q38/Q45</f>
        <v>8.3333333333333329E-2</v>
      </c>
      <c r="U38" s="360"/>
      <c r="W38" s="258" t="s">
        <v>27</v>
      </c>
      <c r="X38" s="199">
        <f>COUNTIFS('1. ALL DATA'!$X$5:$X$70,"PROMOTING LOCAL ECONOMIC GROWTH",'1. ALL DATA'!$V$5:$V$70,"Off Target")</f>
        <v>0</v>
      </c>
      <c r="Y38" s="194">
        <f>X38/$X$44</f>
        <v>0</v>
      </c>
      <c r="Z38" s="358"/>
      <c r="AA38" s="194" t="e">
        <f>X38/$X$45</f>
        <v>#DIV/0!</v>
      </c>
      <c r="AB38" s="360"/>
    </row>
    <row r="39" spans="2:32" s="58" customFormat="1" ht="6.75" customHeight="1" x14ac:dyDescent="0.25">
      <c r="B39" s="50"/>
      <c r="C39" s="196"/>
      <c r="D39" s="156"/>
      <c r="E39" s="156"/>
      <c r="F39" s="156"/>
      <c r="G39" s="76"/>
      <c r="H39" s="197"/>
      <c r="I39" s="53"/>
      <c r="J39" s="196"/>
      <c r="K39" s="156"/>
      <c r="L39" s="156"/>
      <c r="M39" s="156"/>
      <c r="N39" s="76"/>
      <c r="O39" s="197"/>
      <c r="P39" s="53"/>
      <c r="Q39" s="196"/>
      <c r="R39" s="156"/>
      <c r="S39" s="156"/>
      <c r="T39" s="156"/>
      <c r="U39" s="76"/>
      <c r="V39" s="197"/>
      <c r="W39" s="210"/>
      <c r="X39" s="210"/>
      <c r="Y39" s="211"/>
      <c r="Z39" s="211"/>
      <c r="AA39" s="212"/>
      <c r="AB39" s="180"/>
      <c r="AD39" s="59"/>
      <c r="AE39" s="59"/>
      <c r="AF39" s="59"/>
    </row>
    <row r="40" spans="2:32" ht="15.75" customHeight="1" x14ac:dyDescent="0.25">
      <c r="B40" s="46" t="s">
        <v>1</v>
      </c>
      <c r="C40" s="204">
        <f>COUNTIFS('1. ALL DATA'!$X$5:$X$70,"PROMOTING LOCAL ECONOMIC GROWTH",'1. ALL DATA'!$H$5:$H$70,"Not yet due")</f>
        <v>2</v>
      </c>
      <c r="D40" s="188">
        <f>C40/C44</f>
        <v>0.14285714285714285</v>
      </c>
      <c r="E40" s="188">
        <f>D40</f>
        <v>0.14285714285714285</v>
      </c>
      <c r="F40" s="49"/>
      <c r="G40" s="45"/>
      <c r="I40" s="219" t="s">
        <v>1</v>
      </c>
      <c r="J40" s="204">
        <f>COUNTIFS('1. ALL DATA'!$X$5:$X$70,"PROMOTING LOCAL ECONOMIC GROWTH",'1. ALL DATA'!$M$5:$M$70,"Not yet due")</f>
        <v>1</v>
      </c>
      <c r="K40" s="188">
        <f>J40/J44</f>
        <v>7.1428571428571425E-2</v>
      </c>
      <c r="L40" s="188">
        <f>K40</f>
        <v>7.1428571428571425E-2</v>
      </c>
      <c r="M40" s="49"/>
      <c r="N40" s="45"/>
      <c r="P40" s="219" t="s">
        <v>1</v>
      </c>
      <c r="Q40" s="204">
        <f>COUNTIFS('1. ALL DATA'!$X$5:$X$70,"PROMOTING LOCAL ECONOMIC GROWTH",'1. ALL DATA'!$R$5:$R$70,"Not yet due")</f>
        <v>1</v>
      </c>
      <c r="R40" s="188">
        <f>Q40/Q44</f>
        <v>7.1428571428571425E-2</v>
      </c>
      <c r="S40" s="188">
        <f>R40</f>
        <v>7.1428571428571425E-2</v>
      </c>
      <c r="T40" s="49"/>
      <c r="U40" s="77"/>
      <c r="W40" s="237" t="s">
        <v>1</v>
      </c>
      <c r="X40" s="199">
        <f>COUNTIFS('1. ALL DATA'!$X$5:$X$70,"PROMOTING LOCAL ECONOMIC GROWTH",'1. ALL DATA'!$V$5:$V$70,"not yet due")</f>
        <v>0</v>
      </c>
      <c r="Y40" s="188">
        <f>X40/$X$44</f>
        <v>0</v>
      </c>
      <c r="Z40" s="188">
        <f>Y40</f>
        <v>0</v>
      </c>
      <c r="AA40" s="49"/>
      <c r="AB40" s="177"/>
    </row>
    <row r="41" spans="2:32" ht="15.75" customHeight="1" x14ac:dyDescent="0.25">
      <c r="B41" s="46" t="s">
        <v>45</v>
      </c>
      <c r="C41" s="204">
        <f>COUNTIFS('1. ALL DATA'!$X$5:$X$70,"PROMOTING LOCAL ECONOMIC GROWTH",'1. ALL DATA'!$H$5:$H$70,"Update not provided")</f>
        <v>0</v>
      </c>
      <c r="D41" s="188">
        <f>C41/C44</f>
        <v>0</v>
      </c>
      <c r="E41" s="188">
        <f>D41</f>
        <v>0</v>
      </c>
      <c r="F41" s="49"/>
      <c r="G41" s="82"/>
      <c r="I41" s="219" t="s">
        <v>45</v>
      </c>
      <c r="J41" s="204">
        <f>COUNTIFS('1. ALL DATA'!$X$5:$X$70,"PROMOTING LOCAL ECONOMIC GROWTH",'1. ALL DATA'!$M$5:$M$70,"Update not provided")</f>
        <v>0</v>
      </c>
      <c r="K41" s="188">
        <f>J41/J44</f>
        <v>0</v>
      </c>
      <c r="L41" s="188">
        <f>K41</f>
        <v>0</v>
      </c>
      <c r="M41" s="49"/>
      <c r="N41" s="82"/>
      <c r="P41" s="219" t="s">
        <v>45</v>
      </c>
      <c r="Q41" s="204">
        <f>COUNTIFS('1. ALL DATA'!$X$5:$X$70,"PROMOTING LOCAL ECONOMIC GROWTH",'1. ALL DATA'!$R$5:$R$70,"Update not provided")</f>
        <v>0</v>
      </c>
      <c r="R41" s="188">
        <f>Q41/Q44</f>
        <v>0</v>
      </c>
      <c r="S41" s="188">
        <f>R41</f>
        <v>0</v>
      </c>
      <c r="T41" s="49"/>
      <c r="U41" s="78"/>
      <c r="W41" s="238" t="s">
        <v>45</v>
      </c>
      <c r="X41" s="199">
        <f>COUNTIFS('1. ALL DATA'!$X$5:$X$70,"PROMOTING LOCAL ECONOMIC GROWTH",'1. ALL DATA'!$V$5:$V$70,"update not provided")</f>
        <v>14</v>
      </c>
      <c r="Y41" s="188">
        <f>X41/$X$44</f>
        <v>1</v>
      </c>
      <c r="Z41" s="188">
        <f>Y41</f>
        <v>1</v>
      </c>
      <c r="AA41" s="49"/>
    </row>
    <row r="42" spans="2:32" ht="15.75" customHeight="1" x14ac:dyDescent="0.25">
      <c r="B42" s="47" t="s">
        <v>22</v>
      </c>
      <c r="C42" s="204">
        <f>COUNTIFS('1. ALL DATA'!$X$5:$X$70,"PROMOTING LOCAL ECONOMIC GROWTH",'1. ALL DATA'!$H$5:$H$70,"Deferred")</f>
        <v>0</v>
      </c>
      <c r="D42" s="189">
        <f>C42/C44</f>
        <v>0</v>
      </c>
      <c r="E42" s="189">
        <f>D42</f>
        <v>0</v>
      </c>
      <c r="F42" s="44"/>
      <c r="G42" s="45"/>
      <c r="I42" s="220" t="s">
        <v>22</v>
      </c>
      <c r="J42" s="204">
        <f>COUNTIFS('1. ALL DATA'!$X$5:$X$70,"PROMOTING LOCAL ECONOMIC GROWTH",'1. ALL DATA'!$M$5:$M$70,"Deferred")</f>
        <v>1</v>
      </c>
      <c r="K42" s="189">
        <f>J42/J44</f>
        <v>7.1428571428571425E-2</v>
      </c>
      <c r="L42" s="189">
        <f>K42</f>
        <v>7.1428571428571425E-2</v>
      </c>
      <c r="M42" s="44"/>
      <c r="N42" s="45"/>
      <c r="P42" s="220" t="s">
        <v>22</v>
      </c>
      <c r="Q42" s="204">
        <f>COUNTIFS('1. ALL DATA'!$X$5:$X$70,"PROMOTING LOCAL ECONOMIC GROWTH",'1. ALL DATA'!$R$5:$R$70,"Deferred")</f>
        <v>1</v>
      </c>
      <c r="R42" s="189">
        <f>Q42/Q44</f>
        <v>7.1428571428571425E-2</v>
      </c>
      <c r="S42" s="189">
        <f>R42</f>
        <v>7.1428571428571425E-2</v>
      </c>
      <c r="T42" s="44"/>
      <c r="U42" s="77"/>
      <c r="W42" s="239" t="s">
        <v>22</v>
      </c>
      <c r="X42" s="199">
        <f>COUNTIFS('1. ALL DATA'!$X$5:$X$70,"PROMOTING LOCAL ECONOMIC GROWTH",'1. ALL DATA'!$V$5:$V$70,"Deferred")</f>
        <v>0</v>
      </c>
      <c r="Y42" s="189">
        <f>X42/$X$44</f>
        <v>0</v>
      </c>
      <c r="Z42" s="189">
        <f>Y42</f>
        <v>0</v>
      </c>
      <c r="AA42" s="44"/>
      <c r="AB42" s="178" t="s">
        <v>61</v>
      </c>
    </row>
    <row r="43" spans="2:32" ht="15.75" customHeight="1" x14ac:dyDescent="0.25">
      <c r="B43" s="47" t="s">
        <v>28</v>
      </c>
      <c r="C43" s="204">
        <f>COUNTIFS('1. ALL DATA'!$X$5:$X$70,"PROMOTING LOCAL ECONOMIC GROWTH",'1. ALL DATA'!$H$5:$H$70,"Deleted")</f>
        <v>0</v>
      </c>
      <c r="D43" s="189">
        <f>C43/C44</f>
        <v>0</v>
      </c>
      <c r="E43" s="189">
        <f>D43</f>
        <v>0</v>
      </c>
      <c r="F43" s="44"/>
      <c r="G43" s="178" t="s">
        <v>61</v>
      </c>
      <c r="I43" s="220" t="s">
        <v>28</v>
      </c>
      <c r="J43" s="204">
        <f>COUNTIFS('1. ALL DATA'!$X$5:$X$70,"PROMOTING LOCAL ECONOMIC GROWTH",'1. ALL DATA'!$M$5:$M$70,"Deleted")</f>
        <v>0</v>
      </c>
      <c r="K43" s="189">
        <f>J43/J44</f>
        <v>0</v>
      </c>
      <c r="L43" s="189">
        <f>K43</f>
        <v>0</v>
      </c>
      <c r="M43" s="44"/>
      <c r="N43" s="178" t="s">
        <v>61</v>
      </c>
      <c r="P43" s="220" t="s">
        <v>28</v>
      </c>
      <c r="Q43" s="204">
        <f>COUNTIFS('1. ALL DATA'!$X$5:$X$70,"PROMOTING LOCAL ECONOMIC GROWTH",'1. ALL DATA'!$R$5:$R$70,"Deleted")</f>
        <v>0</v>
      </c>
      <c r="R43" s="189">
        <f>Q43/Q44</f>
        <v>0</v>
      </c>
      <c r="S43" s="189">
        <f>R43</f>
        <v>0</v>
      </c>
      <c r="T43" s="44"/>
      <c r="U43" s="178" t="s">
        <v>61</v>
      </c>
      <c r="W43" s="239" t="s">
        <v>28</v>
      </c>
      <c r="X43" s="199">
        <f>COUNTIFS('1. ALL DATA'!$X$5:$X$70,"PROMOTING LOCAL ECONOMIC GROWTH",'1. ALL DATA'!$V$5:$V$70,"Deleted")</f>
        <v>0</v>
      </c>
      <c r="Y43" s="189">
        <f>X43/$X$44</f>
        <v>0</v>
      </c>
      <c r="Z43" s="189">
        <f>Y43</f>
        <v>0</v>
      </c>
      <c r="AA43" s="44"/>
      <c r="AB43" s="178"/>
    </row>
    <row r="44" spans="2:32" ht="15.75" customHeight="1" x14ac:dyDescent="0.25">
      <c r="B44" s="48" t="s">
        <v>30</v>
      </c>
      <c r="C44" s="206">
        <f>SUM(C30:C43)</f>
        <v>14</v>
      </c>
      <c r="D44" s="44"/>
      <c r="E44" s="44"/>
      <c r="F44" s="45"/>
      <c r="G44" s="45"/>
      <c r="I44" s="221" t="s">
        <v>30</v>
      </c>
      <c r="J44" s="206">
        <f>SUM(J30:J43)</f>
        <v>14</v>
      </c>
      <c r="K44" s="44"/>
      <c r="L44" s="44"/>
      <c r="M44" s="45"/>
      <c r="N44" s="45"/>
      <c r="P44" s="221" t="s">
        <v>30</v>
      </c>
      <c r="Q44" s="206">
        <f>SUM(Q30:Q43)</f>
        <v>14</v>
      </c>
      <c r="R44" s="44"/>
      <c r="S44" s="44"/>
      <c r="T44" s="45"/>
      <c r="U44" s="77"/>
      <c r="W44" s="240" t="s">
        <v>30</v>
      </c>
      <c r="X44" s="207">
        <f>SUM(X30:X43)</f>
        <v>14</v>
      </c>
      <c r="Y44" s="44"/>
      <c r="Z44" s="44"/>
      <c r="AA44" s="45"/>
      <c r="AB44" s="177"/>
    </row>
    <row r="45" spans="2:32" ht="15.75" customHeight="1" x14ac:dyDescent="0.25">
      <c r="B45" s="48" t="s">
        <v>31</v>
      </c>
      <c r="C45" s="206">
        <f>C44-C43-C42-C41-C40</f>
        <v>12</v>
      </c>
      <c r="D45" s="45"/>
      <c r="E45" s="45"/>
      <c r="F45" s="45"/>
      <c r="G45" s="45"/>
      <c r="I45" s="221" t="s">
        <v>31</v>
      </c>
      <c r="J45" s="206">
        <f>J44-J43-J42-J41-J40</f>
        <v>12</v>
      </c>
      <c r="K45" s="45"/>
      <c r="L45" s="45"/>
      <c r="M45" s="45"/>
      <c r="N45" s="45"/>
      <c r="P45" s="221" t="s">
        <v>31</v>
      </c>
      <c r="Q45" s="206">
        <f>Q44-Q43-Q42-Q41-Q40</f>
        <v>12</v>
      </c>
      <c r="R45" s="45"/>
      <c r="S45" s="45"/>
      <c r="T45" s="45"/>
      <c r="U45" s="77"/>
      <c r="W45" s="240" t="s">
        <v>31</v>
      </c>
      <c r="X45" s="207">
        <f>X44-X43-X42-X41-X40</f>
        <v>0</v>
      </c>
      <c r="Y45" s="45"/>
      <c r="Z45" s="45"/>
      <c r="AA45" s="45"/>
      <c r="AB45" s="177"/>
    </row>
    <row r="46" spans="2:32" ht="15.75" customHeight="1" x14ac:dyDescent="0.25">
      <c r="X46" s="213"/>
    </row>
    <row r="47" spans="2:32" ht="15.75" customHeight="1" x14ac:dyDescent="0.25">
      <c r="X47" s="213"/>
    </row>
    <row r="48" spans="2:32" ht="15.75" customHeight="1" x14ac:dyDescent="0.25">
      <c r="X48" s="213"/>
    </row>
    <row r="49" spans="2:28" ht="15.75" customHeight="1" x14ac:dyDescent="0.25">
      <c r="B49" s="133" t="s">
        <v>157</v>
      </c>
      <c r="C49" s="68"/>
      <c r="D49" s="68"/>
      <c r="E49" s="68"/>
      <c r="F49" s="65"/>
      <c r="G49" s="68"/>
      <c r="I49" s="229" t="s">
        <v>157</v>
      </c>
      <c r="J49" s="148"/>
      <c r="K49" s="148"/>
      <c r="L49" s="148"/>
      <c r="M49" s="143"/>
      <c r="N49" s="149"/>
      <c r="P49" s="234" t="s">
        <v>157</v>
      </c>
      <c r="Q49" s="68"/>
      <c r="R49" s="68"/>
      <c r="S49" s="68"/>
      <c r="T49" s="65"/>
      <c r="U49" s="79"/>
      <c r="W49" s="208" t="s">
        <v>157</v>
      </c>
      <c r="X49" s="214"/>
      <c r="Y49" s="65"/>
      <c r="Z49" s="65"/>
      <c r="AA49" s="65"/>
      <c r="AB49" s="172"/>
    </row>
    <row r="50" spans="2:28" ht="41.25" customHeight="1" x14ac:dyDescent="0.25">
      <c r="B50" s="64" t="s">
        <v>23</v>
      </c>
      <c r="C50" s="66" t="s">
        <v>24</v>
      </c>
      <c r="D50" s="66" t="s">
        <v>18</v>
      </c>
      <c r="E50" s="66" t="s">
        <v>47</v>
      </c>
      <c r="F50" s="66" t="s">
        <v>29</v>
      </c>
      <c r="G50" s="66" t="s">
        <v>48</v>
      </c>
      <c r="I50" s="66" t="s">
        <v>23</v>
      </c>
      <c r="J50" s="66" t="s">
        <v>24</v>
      </c>
      <c r="K50" s="66" t="s">
        <v>18</v>
      </c>
      <c r="L50" s="66" t="s">
        <v>47</v>
      </c>
      <c r="M50" s="66" t="s">
        <v>29</v>
      </c>
      <c r="N50" s="66" t="s">
        <v>48</v>
      </c>
      <c r="P50" s="66" t="s">
        <v>23</v>
      </c>
      <c r="Q50" s="66" t="s">
        <v>24</v>
      </c>
      <c r="R50" s="66" t="s">
        <v>18</v>
      </c>
      <c r="S50" s="66" t="s">
        <v>47</v>
      </c>
      <c r="T50" s="66" t="s">
        <v>29</v>
      </c>
      <c r="U50" s="72" t="s">
        <v>48</v>
      </c>
      <c r="W50" s="66" t="s">
        <v>23</v>
      </c>
      <c r="X50" s="66" t="s">
        <v>24</v>
      </c>
      <c r="Y50" s="66" t="s">
        <v>18</v>
      </c>
      <c r="Z50" s="66" t="s">
        <v>47</v>
      </c>
      <c r="AA50" s="66" t="s">
        <v>29</v>
      </c>
      <c r="AB50" s="173" t="s">
        <v>48</v>
      </c>
    </row>
    <row r="51" spans="2:28" ht="6.75" customHeight="1" x14ac:dyDescent="0.25">
      <c r="B51" s="50"/>
      <c r="C51" s="53"/>
      <c r="D51" s="53"/>
      <c r="E51" s="53"/>
      <c r="F51" s="53"/>
      <c r="G51" s="53"/>
      <c r="I51" s="53"/>
      <c r="J51" s="53"/>
      <c r="K51" s="53"/>
      <c r="L51" s="53"/>
      <c r="M51" s="53"/>
      <c r="N51" s="53"/>
      <c r="P51" s="53"/>
      <c r="Q51" s="53"/>
      <c r="R51" s="53"/>
      <c r="S51" s="53"/>
      <c r="T51" s="53"/>
      <c r="U51" s="73"/>
      <c r="W51" s="53"/>
      <c r="X51" s="53"/>
      <c r="Y51" s="53"/>
      <c r="Z51" s="53"/>
      <c r="AA51" s="53"/>
      <c r="AB51" s="179"/>
    </row>
    <row r="52" spans="2:28" ht="27.75" customHeight="1" x14ac:dyDescent="0.25">
      <c r="B52" s="186" t="s">
        <v>44</v>
      </c>
      <c r="C52" s="193">
        <f>COUNTIFS('1. ALL DATA'!$X$5:$X$70,"PROTECTING AND STRENGTHENING COMMUNITIES",'1. ALL DATA'!$H$5:$H$70,"Fully Achieved")</f>
        <v>10</v>
      </c>
      <c r="D52" s="194">
        <f>C52/C66</f>
        <v>0.2</v>
      </c>
      <c r="E52" s="358">
        <f>D52+D53</f>
        <v>0.54</v>
      </c>
      <c r="F52" s="194">
        <f>C52/C67</f>
        <v>0.37037037037037035</v>
      </c>
      <c r="G52" s="361">
        <f>F52+F53</f>
        <v>1</v>
      </c>
      <c r="I52" s="230" t="s">
        <v>44</v>
      </c>
      <c r="J52" s="193">
        <f>COUNTIFS('1. ALL DATA'!$X$5:$X$70,"PROTECTING AND STRENGTHENING COMMUNITIES",'1. ALL DATA'!$M$5:$M$70,"Fully Achieved")</f>
        <v>21</v>
      </c>
      <c r="K52" s="194">
        <f>J52/J66</f>
        <v>0.42</v>
      </c>
      <c r="L52" s="358">
        <f>K52+K53</f>
        <v>0.89999999999999991</v>
      </c>
      <c r="M52" s="194">
        <f>J52/J67</f>
        <v>0.46666666666666667</v>
      </c>
      <c r="N52" s="361">
        <f>M52+M53</f>
        <v>1</v>
      </c>
      <c r="P52" s="230" t="s">
        <v>44</v>
      </c>
      <c r="Q52" s="193">
        <f>COUNTIFS('1. ALL DATA'!$X$5:$X$70,"PROTECTING AND STRENGTHENING COMMUNITIES",'1. ALL DATA'!$R$5:$R$70,"Fully Achieved")</f>
        <v>34</v>
      </c>
      <c r="R52" s="194">
        <f>Q52/Q66</f>
        <v>0.68</v>
      </c>
      <c r="S52" s="358">
        <f>R52+R53</f>
        <v>0.96000000000000008</v>
      </c>
      <c r="T52" s="194">
        <f>Q52/Q67</f>
        <v>0.69387755102040816</v>
      </c>
      <c r="U52" s="361">
        <f>T52+T53</f>
        <v>0.97959183673469385</v>
      </c>
      <c r="W52" s="230" t="s">
        <v>39</v>
      </c>
      <c r="X52" s="195">
        <f>COUNTIFS('1. ALL DATA'!$X$5:$X$70,"PROTECTING AND STRENGTHENING COMMUNITIES",'1. ALL DATA'!$V$5:$V$70,"Fully Achieved")</f>
        <v>0</v>
      </c>
      <c r="Y52" s="194">
        <f>X52/$X$66</f>
        <v>0</v>
      </c>
      <c r="Z52" s="358">
        <f>Y52+Y53</f>
        <v>0</v>
      </c>
      <c r="AA52" s="194" t="e">
        <f>X52/$X$67</f>
        <v>#DIV/0!</v>
      </c>
      <c r="AB52" s="361" t="e">
        <f>AA52+AA53</f>
        <v>#DIV/0!</v>
      </c>
    </row>
    <row r="53" spans="2:28" ht="27.75" customHeight="1" x14ac:dyDescent="0.25">
      <c r="B53" s="186" t="s">
        <v>40</v>
      </c>
      <c r="C53" s="193">
        <f>COUNTIFS('1. ALL DATA'!$X$5:$X$70,"PROTECTING AND STRENGTHENING COMMUNITIES",'1. ALL DATA'!$H$5:$H$70,"On track to be achieved")</f>
        <v>17</v>
      </c>
      <c r="D53" s="194">
        <f>C53/C66</f>
        <v>0.34</v>
      </c>
      <c r="E53" s="358"/>
      <c r="F53" s="194">
        <f>C53/C67</f>
        <v>0.62962962962962965</v>
      </c>
      <c r="G53" s="361"/>
      <c r="I53" s="230" t="s">
        <v>40</v>
      </c>
      <c r="J53" s="193">
        <f>COUNTIFS('1. ALL DATA'!$X$5:$X$70,"PROTECTING AND STRENGTHENING COMMUNITIES",'1. ALL DATA'!$M$5:$M$70,"On track to be achieved")</f>
        <v>24</v>
      </c>
      <c r="K53" s="194">
        <f>J53/J66</f>
        <v>0.48</v>
      </c>
      <c r="L53" s="358"/>
      <c r="M53" s="194">
        <f>J53/J67</f>
        <v>0.53333333333333333</v>
      </c>
      <c r="N53" s="361"/>
      <c r="P53" s="230" t="s">
        <v>40</v>
      </c>
      <c r="Q53" s="193">
        <f>COUNTIFS('1. ALL DATA'!$X$5:$X$70,"PROTECTING AND STRENGTHENING COMMUNITIES",'1. ALL DATA'!$R$5:$R$70,"On track to be achieved")</f>
        <v>14</v>
      </c>
      <c r="R53" s="194">
        <f>Q53/Q66</f>
        <v>0.28000000000000003</v>
      </c>
      <c r="S53" s="358"/>
      <c r="T53" s="194">
        <f>Q53/Q67</f>
        <v>0.2857142857142857</v>
      </c>
      <c r="U53" s="361"/>
      <c r="W53" s="230" t="s">
        <v>78</v>
      </c>
      <c r="X53" s="195">
        <f>COUNTIFS('1. ALL DATA'!$X$5:$X$70,"PROTECTING AND STRENGTHENING COMMUNITIES",'1. ALL DATA'!$V$5:$V$70,"Numerical Outturn Within 5% Tolerance")</f>
        <v>0</v>
      </c>
      <c r="Y53" s="194">
        <f>X53/$X$66</f>
        <v>0</v>
      </c>
      <c r="Z53" s="358"/>
      <c r="AA53" s="194" t="e">
        <f>X53/$X$67</f>
        <v>#DIV/0!</v>
      </c>
      <c r="AB53" s="361"/>
    </row>
    <row r="54" spans="2:28" ht="7.5" customHeight="1" x14ac:dyDescent="0.25">
      <c r="B54" s="50"/>
      <c r="C54" s="196"/>
      <c r="D54" s="156"/>
      <c r="E54" s="156"/>
      <c r="F54" s="156"/>
      <c r="G54" s="51"/>
      <c r="I54" s="231"/>
      <c r="J54" s="196"/>
      <c r="K54" s="156"/>
      <c r="L54" s="156"/>
      <c r="M54" s="156"/>
      <c r="N54" s="51"/>
      <c r="P54" s="231"/>
      <c r="Q54" s="196"/>
      <c r="R54" s="156"/>
      <c r="S54" s="156"/>
      <c r="T54" s="156"/>
      <c r="U54" s="51"/>
      <c r="W54" s="236"/>
      <c r="X54" s="53"/>
      <c r="Y54" s="156"/>
      <c r="Z54" s="156"/>
      <c r="AA54" s="156"/>
      <c r="AB54" s="51"/>
    </row>
    <row r="55" spans="2:28" ht="18.75" customHeight="1" x14ac:dyDescent="0.25">
      <c r="B55" s="356" t="s">
        <v>26</v>
      </c>
      <c r="C55" s="357">
        <f>COUNTIFS('1. ALL DATA'!$X$5:$X$70,"PROTECTING AND STRENGTHENING COMMUNITIES",'1. ALL DATA'!$H$5:$H$70,"In danger of falling behind target")</f>
        <v>0</v>
      </c>
      <c r="D55" s="358">
        <f>C55/C66</f>
        <v>0</v>
      </c>
      <c r="E55" s="358">
        <f>D55</f>
        <v>0</v>
      </c>
      <c r="F55" s="358">
        <f>C55/C67</f>
        <v>0</v>
      </c>
      <c r="G55" s="359">
        <f>F55</f>
        <v>0</v>
      </c>
      <c r="I55" s="356" t="s">
        <v>26</v>
      </c>
      <c r="J55" s="357">
        <f>COUNTIFS('1. ALL DATA'!$X$5:$X$70,"PROTECTING AND STRENGTHENING COMMUNITIES",'1. ALL DATA'!$M$5:$M$70,"In danger of falling behind target")</f>
        <v>0</v>
      </c>
      <c r="K55" s="358">
        <f>J55/J66</f>
        <v>0</v>
      </c>
      <c r="L55" s="358">
        <f>K55</f>
        <v>0</v>
      </c>
      <c r="M55" s="358">
        <f>J55/J67</f>
        <v>0</v>
      </c>
      <c r="N55" s="359">
        <f>M55</f>
        <v>0</v>
      </c>
      <c r="P55" s="356" t="s">
        <v>26</v>
      </c>
      <c r="Q55" s="357">
        <f>COUNTIFS('1. ALL DATA'!$X$5:$X$70,"PROTECTING AND STRENGTHENING COMMUNITIES",'1. ALL DATA'!$R$5:$R$70,"In danger of falling behind target")</f>
        <v>1</v>
      </c>
      <c r="R55" s="358">
        <f>Q55/Q66</f>
        <v>0.02</v>
      </c>
      <c r="S55" s="358">
        <f>R55</f>
        <v>0.02</v>
      </c>
      <c r="T55" s="358">
        <f>Q55/Q67</f>
        <v>2.0408163265306121E-2</v>
      </c>
      <c r="U55" s="359">
        <f>T55</f>
        <v>2.0408163265306121E-2</v>
      </c>
      <c r="W55" s="232" t="s">
        <v>79</v>
      </c>
      <c r="X55" s="195">
        <f>COUNTIFS('1. ALL DATA'!$X$5:$X$70,"PROTECTING AND STRENGTHENING COMMUNITIES",'1. ALL DATA'!$V$5:$V$70,"Numerical Outturn Within 10% Tolerance")</f>
        <v>0</v>
      </c>
      <c r="Y55" s="194">
        <f>X55/$X$66</f>
        <v>0</v>
      </c>
      <c r="Z55" s="362">
        <f>SUM(Y55:Y58)</f>
        <v>0</v>
      </c>
      <c r="AA55" s="198" t="e">
        <f>X55/$X$67</f>
        <v>#DIV/0!</v>
      </c>
      <c r="AB55" s="359" t="e">
        <f>SUM(AA55:AA58)</f>
        <v>#DIV/0!</v>
      </c>
    </row>
    <row r="56" spans="2:28" ht="18.75" customHeight="1" x14ac:dyDescent="0.25">
      <c r="B56" s="356"/>
      <c r="C56" s="357"/>
      <c r="D56" s="358"/>
      <c r="E56" s="358"/>
      <c r="F56" s="358"/>
      <c r="G56" s="359"/>
      <c r="I56" s="356"/>
      <c r="J56" s="357"/>
      <c r="K56" s="358"/>
      <c r="L56" s="358"/>
      <c r="M56" s="358"/>
      <c r="N56" s="359"/>
      <c r="P56" s="356"/>
      <c r="Q56" s="357"/>
      <c r="R56" s="358"/>
      <c r="S56" s="358"/>
      <c r="T56" s="358"/>
      <c r="U56" s="359"/>
      <c r="W56" s="232" t="s">
        <v>80</v>
      </c>
      <c r="X56" s="195">
        <f>COUNTIFS('1. ALL DATA'!$X$5:$X$70,"PROTECTING AND STRENGTHENING COMMUNITIES",'1. ALL DATA'!$V$5:$V$70,"Target Partially Met")</f>
        <v>0</v>
      </c>
      <c r="Y56" s="194">
        <f>X56/$X$66</f>
        <v>0</v>
      </c>
      <c r="Z56" s="363"/>
      <c r="AA56" s="198" t="e">
        <f>X56/$X$67</f>
        <v>#DIV/0!</v>
      </c>
      <c r="AB56" s="359"/>
    </row>
    <row r="57" spans="2:28" ht="18.75" customHeight="1" x14ac:dyDescent="0.25">
      <c r="B57" s="356"/>
      <c r="C57" s="357"/>
      <c r="D57" s="358"/>
      <c r="E57" s="358"/>
      <c r="F57" s="358"/>
      <c r="G57" s="359"/>
      <c r="I57" s="356"/>
      <c r="J57" s="357"/>
      <c r="K57" s="358"/>
      <c r="L57" s="358"/>
      <c r="M57" s="358"/>
      <c r="N57" s="359"/>
      <c r="P57" s="356"/>
      <c r="Q57" s="357"/>
      <c r="R57" s="358"/>
      <c r="S57" s="358"/>
      <c r="T57" s="358"/>
      <c r="U57" s="359"/>
      <c r="W57" s="232" t="s">
        <v>82</v>
      </c>
      <c r="X57" s="195">
        <f>COUNTIFS('1. ALL DATA'!$X$5:$X$70,"PROTECTING AND STRENGTHENING COMMUNITIES",'1. ALL DATA'!$V$5:$V$70,"Completion Date Within Reasonable Tolerance")</f>
        <v>0</v>
      </c>
      <c r="Y57" s="194">
        <f>X57/$X$66</f>
        <v>0</v>
      </c>
      <c r="Z57" s="364"/>
      <c r="AA57" s="198" t="e">
        <f>X57/$X$67</f>
        <v>#DIV/0!</v>
      </c>
      <c r="AB57" s="359"/>
    </row>
    <row r="58" spans="2:28" ht="6" customHeight="1" x14ac:dyDescent="0.25">
      <c r="B58" s="139"/>
      <c r="C58" s="53"/>
      <c r="D58" s="156"/>
      <c r="E58" s="156"/>
      <c r="F58" s="156"/>
      <c r="G58" s="140"/>
      <c r="I58" s="233"/>
      <c r="J58" s="53"/>
      <c r="K58" s="156"/>
      <c r="L58" s="156"/>
      <c r="M58" s="156"/>
      <c r="N58" s="140"/>
      <c r="P58" s="233"/>
      <c r="Q58" s="53"/>
      <c r="R58" s="156"/>
      <c r="S58" s="156"/>
      <c r="T58" s="156"/>
      <c r="U58" s="140"/>
      <c r="W58" s="236"/>
      <c r="X58" s="53"/>
      <c r="Y58" s="156"/>
      <c r="Z58" s="156"/>
      <c r="AA58" s="156"/>
      <c r="AB58" s="140"/>
    </row>
    <row r="59" spans="2:28" ht="30" customHeight="1" x14ac:dyDescent="0.25">
      <c r="B59" s="257" t="s">
        <v>41</v>
      </c>
      <c r="C59" s="193">
        <f>COUNTIFS('1. ALL DATA'!$X$5:$X$70,"PROTECTING AND STRENGTHENING COMMUNITIES",'1. ALL DATA'!$H$5:$H$70,"Completed behind schedule")</f>
        <v>0</v>
      </c>
      <c r="D59" s="194">
        <f>C59/C66</f>
        <v>0</v>
      </c>
      <c r="E59" s="358">
        <f>D59+D60</f>
        <v>0</v>
      </c>
      <c r="F59" s="194">
        <f>C59/C67</f>
        <v>0</v>
      </c>
      <c r="G59" s="360">
        <f>F59+F60</f>
        <v>0</v>
      </c>
      <c r="I59" s="259" t="s">
        <v>41</v>
      </c>
      <c r="J59" s="193">
        <f>COUNTIFS('1. ALL DATA'!$X$5:$X$70,"PROTECTING AND STRENGTHENING COMMUNITIES",'1. ALL DATA'!$M$5:$M$70,"Completed behind schedule")</f>
        <v>0</v>
      </c>
      <c r="K59" s="194">
        <f>J59/J66</f>
        <v>0</v>
      </c>
      <c r="L59" s="358">
        <f>K59+K60</f>
        <v>0</v>
      </c>
      <c r="M59" s="194">
        <f>J59/J67</f>
        <v>0</v>
      </c>
      <c r="N59" s="360">
        <f>M59+M60</f>
        <v>0</v>
      </c>
      <c r="P59" s="259" t="s">
        <v>41</v>
      </c>
      <c r="Q59" s="193">
        <f>COUNTIFS('1. ALL DATA'!$X$5:$X$70,"PROTECTING AND STRENGTHENING COMMUNITIES",'1. ALL DATA'!$R$5:$R$70,"Completed behind schedule")</f>
        <v>0</v>
      </c>
      <c r="R59" s="194">
        <f>Q59/Q66</f>
        <v>0</v>
      </c>
      <c r="S59" s="358">
        <f>R59+R60</f>
        <v>0</v>
      </c>
      <c r="T59" s="194">
        <f>Q59/Q67</f>
        <v>0</v>
      </c>
      <c r="U59" s="360">
        <f>T59+T60</f>
        <v>0</v>
      </c>
      <c r="W59" s="259" t="s">
        <v>81</v>
      </c>
      <c r="X59" s="195">
        <f>COUNTIFS('1. ALL DATA'!$X$5:$X$70,"PROTECTING AND STRENGTHENING COMMUNITIES",'1. ALL DATA'!$V$5:$V$70,"Completed Significantly After Target Deadline")</f>
        <v>0</v>
      </c>
      <c r="Y59" s="194">
        <f>X59/$X$66</f>
        <v>0</v>
      </c>
      <c r="Z59" s="358">
        <f>Y59+Y60</f>
        <v>0</v>
      </c>
      <c r="AA59" s="194" t="e">
        <f>X59/$X$67</f>
        <v>#DIV/0!</v>
      </c>
      <c r="AB59" s="360" t="e">
        <f>AA59+AA60</f>
        <v>#DIV/0!</v>
      </c>
    </row>
    <row r="60" spans="2:28" ht="30" customHeight="1" x14ac:dyDescent="0.25">
      <c r="B60" s="257" t="s">
        <v>27</v>
      </c>
      <c r="C60" s="193">
        <f>COUNTIFS('1. ALL DATA'!$X$5:$X$70,"PROTECTING AND STRENGTHENING COMMUNITIES",'1. ALL DATA'!$H$5:$H$70,"Off target")</f>
        <v>0</v>
      </c>
      <c r="D60" s="194">
        <f>C60/C66</f>
        <v>0</v>
      </c>
      <c r="E60" s="358"/>
      <c r="F60" s="194">
        <f>C60/C67</f>
        <v>0</v>
      </c>
      <c r="G60" s="360"/>
      <c r="I60" s="259" t="s">
        <v>27</v>
      </c>
      <c r="J60" s="193">
        <f>COUNTIFS('1. ALL DATA'!$X$5:$X$70,"PROTECTING AND STRENGTHENING COMMUNITIES",'1. ALL DATA'!$M$5:$M$70,"Off target")</f>
        <v>0</v>
      </c>
      <c r="K60" s="194">
        <f>J60/J66</f>
        <v>0</v>
      </c>
      <c r="L60" s="358"/>
      <c r="M60" s="194">
        <f>J60/J67</f>
        <v>0</v>
      </c>
      <c r="N60" s="360"/>
      <c r="P60" s="259" t="s">
        <v>27</v>
      </c>
      <c r="Q60" s="193">
        <f>COUNTIFS('1. ALL DATA'!$X$5:$X$70,"PROTECTING AND STRENGTHENING COMMUNITIES",'1. ALL DATA'!$R$5:$R$70,"Off target")</f>
        <v>0</v>
      </c>
      <c r="R60" s="194">
        <f>Q60/Q66</f>
        <v>0</v>
      </c>
      <c r="S60" s="358"/>
      <c r="T60" s="194">
        <f>Q60/Q67</f>
        <v>0</v>
      </c>
      <c r="U60" s="360"/>
      <c r="W60" s="259" t="s">
        <v>27</v>
      </c>
      <c r="X60" s="195">
        <f>COUNTIFS('1. ALL DATA'!$X$5:$X$70,"PROTECTING AND STRENGTHENING COMMUNITIES",'1. ALL DATA'!$V$5:$V$70,"Off Target")</f>
        <v>0</v>
      </c>
      <c r="Y60" s="194">
        <f>X60/$X$66</f>
        <v>0</v>
      </c>
      <c r="Z60" s="358"/>
      <c r="AA60" s="194" t="e">
        <f>X60/$X$67</f>
        <v>#DIV/0!</v>
      </c>
      <c r="AB60" s="360"/>
    </row>
    <row r="61" spans="2:28" ht="5.25" customHeight="1" x14ac:dyDescent="0.25">
      <c r="B61" s="50"/>
      <c r="C61" s="196"/>
      <c r="D61" s="156"/>
      <c r="E61" s="156"/>
      <c r="F61" s="156"/>
      <c r="G61" s="76"/>
      <c r="I61" s="53"/>
      <c r="J61" s="196"/>
      <c r="K61" s="156"/>
      <c r="L61" s="156"/>
      <c r="M61" s="156"/>
      <c r="N61" s="76"/>
      <c r="P61" s="53"/>
      <c r="Q61" s="196"/>
      <c r="R61" s="156"/>
      <c r="S61" s="156"/>
      <c r="T61" s="156"/>
      <c r="U61" s="76"/>
      <c r="W61" s="215"/>
      <c r="X61" s="216"/>
      <c r="Y61" s="211"/>
      <c r="Z61" s="211"/>
      <c r="AA61" s="212"/>
      <c r="AB61" s="180"/>
    </row>
    <row r="62" spans="2:28" ht="15.75" customHeight="1" x14ac:dyDescent="0.25">
      <c r="B62" s="46" t="s">
        <v>1</v>
      </c>
      <c r="C62" s="204">
        <f>COUNTIFS('1. ALL DATA'!$X$5:$X$70,"PROTECTING AND STRENGTHENING COMMUNITIES",'1. ALL DATA'!$H$5:$H$70,"Not yet due")</f>
        <v>23</v>
      </c>
      <c r="D62" s="188">
        <f>C62/C66</f>
        <v>0.46</v>
      </c>
      <c r="E62" s="188">
        <f>D62</f>
        <v>0.46</v>
      </c>
      <c r="F62" s="49"/>
      <c r="G62" s="45"/>
      <c r="I62" s="219" t="s">
        <v>1</v>
      </c>
      <c r="J62" s="204">
        <f>COUNTIFS('1. ALL DATA'!$X$5:$X$70,"PROTECTING AND STRENGTHENING COMMUNITIES",'1. ALL DATA'!$M$5:$M$70,"Not yet due")</f>
        <v>5</v>
      </c>
      <c r="K62" s="188">
        <f>J62/J66</f>
        <v>0.1</v>
      </c>
      <c r="L62" s="188">
        <f>K62</f>
        <v>0.1</v>
      </c>
      <c r="M62" s="49"/>
      <c r="N62" s="45"/>
      <c r="P62" s="219" t="s">
        <v>1</v>
      </c>
      <c r="Q62" s="204">
        <f>COUNTIFS('1. ALL DATA'!$X$5:$X$70,"PROTECTING AND STRENGTHENING COMMUNITIES",'1. ALL DATA'!$R$5:$R$70,"Not yet due")</f>
        <v>1</v>
      </c>
      <c r="R62" s="188">
        <f>Q62/Q66</f>
        <v>0.02</v>
      </c>
      <c r="S62" s="188">
        <f>R62</f>
        <v>0.02</v>
      </c>
      <c r="T62" s="49"/>
      <c r="U62" s="77"/>
      <c r="W62" s="237" t="s">
        <v>1</v>
      </c>
      <c r="X62" s="204">
        <f>COUNTIFS('1. ALL DATA'!$X$5:$X$70,"PROTECTING AND STRENGTHENING COMMUNITIES",'1. ALL DATA'!$V$5:$V$70,"not yet due")</f>
        <v>0</v>
      </c>
      <c r="Y62" s="188">
        <f>X62/$X$66</f>
        <v>0</v>
      </c>
      <c r="Z62" s="188">
        <f>Y62</f>
        <v>0</v>
      </c>
      <c r="AA62" s="49"/>
      <c r="AB62" s="177"/>
    </row>
    <row r="63" spans="2:28" ht="15.75" customHeight="1" x14ac:dyDescent="0.25">
      <c r="B63" s="46" t="s">
        <v>45</v>
      </c>
      <c r="C63" s="204">
        <f>COUNTIFS('1. ALL DATA'!$X$5:$X$70,"PROTECTING AND STRENGTHENING COMMUNITIES",'1. ALL DATA'!$H$5:$H$70,"Update not provided")</f>
        <v>0</v>
      </c>
      <c r="D63" s="188">
        <f>C63/C66</f>
        <v>0</v>
      </c>
      <c r="E63" s="188">
        <f>D63</f>
        <v>0</v>
      </c>
      <c r="F63" s="49"/>
      <c r="G63" s="82"/>
      <c r="I63" s="219" t="s">
        <v>45</v>
      </c>
      <c r="J63" s="204">
        <f>COUNTIFS('1. ALL DATA'!$X$5:$X$70,"PROTECTING AND STRENGTHENING COMMUNITIES",'1. ALL DATA'!$M$5:$M$70,"Update not provided")</f>
        <v>0</v>
      </c>
      <c r="K63" s="188">
        <f>J63/J66</f>
        <v>0</v>
      </c>
      <c r="L63" s="188">
        <f>K63</f>
        <v>0</v>
      </c>
      <c r="M63" s="49"/>
      <c r="N63" s="82"/>
      <c r="P63" s="219" t="s">
        <v>45</v>
      </c>
      <c r="Q63" s="204">
        <f>COUNTIFS('1. ALL DATA'!$X$5:$X$70,"PROTECTING AND STRENGTHENING COMMUNITIES",'1. ALL DATA'!$R$5:$R$70,"Update not provided")</f>
        <v>0</v>
      </c>
      <c r="R63" s="188">
        <f>Q63/Q66</f>
        <v>0</v>
      </c>
      <c r="S63" s="188">
        <f>R63</f>
        <v>0</v>
      </c>
      <c r="T63" s="49"/>
      <c r="U63" s="78"/>
      <c r="W63" s="238" t="s">
        <v>45</v>
      </c>
      <c r="X63" s="204">
        <f>COUNTIFS('1. ALL DATA'!$X$5:$X$70,"PROTECTING AND STRENGTHENING COMMUNITIES",'1. ALL DATA'!$V$5:$V$70,"update not provided")</f>
        <v>50</v>
      </c>
      <c r="Y63" s="188">
        <f>X63/$X$66</f>
        <v>1</v>
      </c>
      <c r="Z63" s="188">
        <f>Y63</f>
        <v>1</v>
      </c>
      <c r="AA63" s="49"/>
    </row>
    <row r="64" spans="2:28" ht="15.75" customHeight="1" x14ac:dyDescent="0.25">
      <c r="B64" s="47" t="s">
        <v>22</v>
      </c>
      <c r="C64" s="204">
        <f>COUNTIFS('1. ALL DATA'!$X$5:$X$70,"PROTECTING AND STRENGTHENING COMMUNITIES",'1. ALL DATA'!$H$5:$H$70,"Deferred")</f>
        <v>0</v>
      </c>
      <c r="D64" s="189">
        <f>C64/C66</f>
        <v>0</v>
      </c>
      <c r="E64" s="189">
        <f>D64</f>
        <v>0</v>
      </c>
      <c r="F64" s="44"/>
      <c r="G64" s="45"/>
      <c r="I64" s="220" t="s">
        <v>22</v>
      </c>
      <c r="J64" s="204">
        <f>COUNTIFS('1. ALL DATA'!$X$5:$X$70,"PROTECTING AND STRENGTHENING COMMUNITIES",'1. ALL DATA'!$M$5:$M$70,"Deferred")</f>
        <v>0</v>
      </c>
      <c r="K64" s="189">
        <f>J64/J66</f>
        <v>0</v>
      </c>
      <c r="L64" s="189">
        <f>K64</f>
        <v>0</v>
      </c>
      <c r="M64" s="44"/>
      <c r="N64" s="45"/>
      <c r="P64" s="220" t="s">
        <v>22</v>
      </c>
      <c r="Q64" s="204">
        <f>COUNTIFS('1. ALL DATA'!$X$5:$X$70,"PROTECTING AND STRENGTHENING COMMUNITIES",'1. ALL DATA'!$R$5:$R$70,"Deferred")</f>
        <v>0</v>
      </c>
      <c r="R64" s="189">
        <f>Q64/Q66</f>
        <v>0</v>
      </c>
      <c r="S64" s="189">
        <f>R64</f>
        <v>0</v>
      </c>
      <c r="T64" s="44"/>
      <c r="U64" s="77"/>
      <c r="W64" s="239" t="s">
        <v>22</v>
      </c>
      <c r="X64" s="204">
        <f>COUNTIFS('1. ALL DATA'!$X$5:$X$70,"PROTECTING AND STRENGTHENING COMMUNITIES",'1. ALL DATA'!$V$5:$V$70,"Deferred")</f>
        <v>0</v>
      </c>
      <c r="Y64" s="189">
        <f>X64/$X$66</f>
        <v>0</v>
      </c>
      <c r="Z64" s="189">
        <f>Y64</f>
        <v>0</v>
      </c>
      <c r="AA64" s="44"/>
      <c r="AB64" s="177"/>
    </row>
    <row r="65" spans="2:28" ht="15.75" customHeight="1" x14ac:dyDescent="0.25">
      <c r="B65" s="47" t="s">
        <v>28</v>
      </c>
      <c r="C65" s="204">
        <f>COUNTIFS('1. ALL DATA'!$X$5:$X$70,"PROTECTING AND STRENGTHENING COMMUNITIES",'1. ALL DATA'!$H$5:$H$70,"Deleted")</f>
        <v>0</v>
      </c>
      <c r="D65" s="189">
        <f>C65/C66</f>
        <v>0</v>
      </c>
      <c r="E65" s="189">
        <f>D65</f>
        <v>0</v>
      </c>
      <c r="F65" s="44"/>
      <c r="G65" s="178" t="s">
        <v>61</v>
      </c>
      <c r="I65" s="220" t="s">
        <v>28</v>
      </c>
      <c r="J65" s="204">
        <f>COUNTIFS('1. ALL DATA'!$X$5:$X$70,"PROTECTING AND STRENGTHENING COMMUNITIES",'1. ALL DATA'!$M$5:$M$70,"Deleted")</f>
        <v>0</v>
      </c>
      <c r="K65" s="189">
        <f>J65/J66</f>
        <v>0</v>
      </c>
      <c r="L65" s="189">
        <f>K65</f>
        <v>0</v>
      </c>
      <c r="M65" s="44"/>
      <c r="N65" s="178" t="s">
        <v>61</v>
      </c>
      <c r="P65" s="220" t="s">
        <v>28</v>
      </c>
      <c r="Q65" s="204">
        <f>COUNTIFS('1. ALL DATA'!$X$5:$X$70,"PROTECTING AND STRENGTHENING COMMUNITIES",'1. ALL DATA'!$R$5:$R$70,"Deleted")</f>
        <v>0</v>
      </c>
      <c r="R65" s="189">
        <f>Q65/Q66</f>
        <v>0</v>
      </c>
      <c r="S65" s="189">
        <f>R65</f>
        <v>0</v>
      </c>
      <c r="T65" s="44"/>
      <c r="U65" s="178" t="s">
        <v>61</v>
      </c>
      <c r="W65" s="239" t="s">
        <v>28</v>
      </c>
      <c r="X65" s="204">
        <f>COUNTIFS('1. ALL DATA'!$X$5:$X$70,"PROTECTING AND STRENGTHENING COMMUNITIES",'1. ALL DATA'!$V$5:$V$70,"Deleted")</f>
        <v>0</v>
      </c>
      <c r="Y65" s="189">
        <f>X65/$X$66</f>
        <v>0</v>
      </c>
      <c r="Z65" s="189">
        <f>Y65</f>
        <v>0</v>
      </c>
      <c r="AA65" s="44"/>
      <c r="AB65" s="178"/>
    </row>
    <row r="66" spans="2:28" ht="15.75" customHeight="1" x14ac:dyDescent="0.25">
      <c r="B66" s="48" t="s">
        <v>30</v>
      </c>
      <c r="C66" s="206">
        <f>SUM(C52:C65)</f>
        <v>50</v>
      </c>
      <c r="D66" s="44"/>
      <c r="E66" s="44"/>
      <c r="F66" s="45"/>
      <c r="G66" s="45"/>
      <c r="I66" s="221" t="s">
        <v>30</v>
      </c>
      <c r="J66" s="206">
        <f>SUM(J52:J65)</f>
        <v>50</v>
      </c>
      <c r="K66" s="44"/>
      <c r="L66" s="44"/>
      <c r="M66" s="45"/>
      <c r="N66" s="45"/>
      <c r="P66" s="221" t="s">
        <v>30</v>
      </c>
      <c r="Q66" s="206">
        <f>SUM(Q52:Q65)</f>
        <v>50</v>
      </c>
      <c r="R66" s="44"/>
      <c r="S66" s="44"/>
      <c r="T66" s="45"/>
      <c r="U66" s="77"/>
      <c r="W66" s="240" t="s">
        <v>30</v>
      </c>
      <c r="X66" s="206">
        <f>SUM(X52:X65)</f>
        <v>50</v>
      </c>
      <c r="Y66" s="44"/>
      <c r="Z66" s="44"/>
      <c r="AA66" s="45"/>
      <c r="AB66" s="177"/>
    </row>
    <row r="67" spans="2:28" ht="15.75" customHeight="1" x14ac:dyDescent="0.25">
      <c r="B67" s="48" t="s">
        <v>31</v>
      </c>
      <c r="C67" s="206">
        <f>C66-C65-C64-C63-C62</f>
        <v>27</v>
      </c>
      <c r="D67" s="45"/>
      <c r="E67" s="45"/>
      <c r="F67" s="45"/>
      <c r="G67" s="45"/>
      <c r="I67" s="221" t="s">
        <v>31</v>
      </c>
      <c r="J67" s="206">
        <f>J66-J65-J64-J63-J62</f>
        <v>45</v>
      </c>
      <c r="K67" s="45"/>
      <c r="L67" s="45"/>
      <c r="M67" s="45"/>
      <c r="N67" s="45"/>
      <c r="P67" s="221" t="s">
        <v>31</v>
      </c>
      <c r="Q67" s="206">
        <f>Q66-Q65-Q64-Q63-Q62</f>
        <v>49</v>
      </c>
      <c r="R67" s="45"/>
      <c r="S67" s="45"/>
      <c r="T67" s="45"/>
      <c r="U67" s="77"/>
      <c r="W67" s="240" t="s">
        <v>31</v>
      </c>
      <c r="X67" s="206">
        <f>X66-X65-X64-X63-X62</f>
        <v>0</v>
      </c>
      <c r="Y67" s="45"/>
      <c r="Z67" s="45"/>
      <c r="AA67" s="45"/>
      <c r="AB67" s="178" t="s">
        <v>61</v>
      </c>
    </row>
    <row r="68" spans="2:28" ht="15.75" customHeight="1" x14ac:dyDescent="0.25">
      <c r="AB68" s="177"/>
    </row>
    <row r="69" spans="2:28" ht="15.75" customHeight="1" x14ac:dyDescent="0.25">
      <c r="AB69" s="177"/>
    </row>
  </sheetData>
  <mergeCells count="108">
    <mergeCell ref="N30:N31"/>
    <mergeCell ref="P33:P35"/>
    <mergeCell ref="Q33:Q35"/>
    <mergeCell ref="R33:R35"/>
    <mergeCell ref="P9:P11"/>
    <mergeCell ref="G33:G35"/>
    <mergeCell ref="U9:U11"/>
    <mergeCell ref="Z9:Z11"/>
    <mergeCell ref="U33:U35"/>
    <mergeCell ref="Q9:Q11"/>
    <mergeCell ref="B9:B11"/>
    <mergeCell ref="C9:C11"/>
    <mergeCell ref="D9:D11"/>
    <mergeCell ref="E9:E11"/>
    <mergeCell ref="F9:F11"/>
    <mergeCell ref="E6:E7"/>
    <mergeCell ref="J9:J11"/>
    <mergeCell ref="K9:K11"/>
    <mergeCell ref="N9:N11"/>
    <mergeCell ref="R9:R11"/>
    <mergeCell ref="S9:S11"/>
    <mergeCell ref="T9:T11"/>
    <mergeCell ref="N52:N53"/>
    <mergeCell ref="L30:L31"/>
    <mergeCell ref="L52:L53"/>
    <mergeCell ref="G6:G7"/>
    <mergeCell ref="G13:G14"/>
    <mergeCell ref="G9:G11"/>
    <mergeCell ref="B33:B35"/>
    <mergeCell ref="C33:C35"/>
    <mergeCell ref="D33:D35"/>
    <mergeCell ref="E33:E35"/>
    <mergeCell ref="F33:F35"/>
    <mergeCell ref="L9:L11"/>
    <mergeCell ref="M9:M11"/>
    <mergeCell ref="E13:E14"/>
    <mergeCell ref="N6:N7"/>
    <mergeCell ref="L6:L7"/>
    <mergeCell ref="L13:L14"/>
    <mergeCell ref="N13:N14"/>
    <mergeCell ref="I9:I11"/>
    <mergeCell ref="AB6:AB7"/>
    <mergeCell ref="AB13:AB14"/>
    <mergeCell ref="Z6:Z7"/>
    <mergeCell ref="Z13:Z14"/>
    <mergeCell ref="AB9:AB11"/>
    <mergeCell ref="S30:S31"/>
    <mergeCell ref="S52:S53"/>
    <mergeCell ref="S59:S60"/>
    <mergeCell ref="U59:U60"/>
    <mergeCell ref="U30:U31"/>
    <mergeCell ref="U52:U53"/>
    <mergeCell ref="S55:S57"/>
    <mergeCell ref="T55:T57"/>
    <mergeCell ref="U55:U57"/>
    <mergeCell ref="U6:U7"/>
    <mergeCell ref="S6:S7"/>
    <mergeCell ref="U13:U14"/>
    <mergeCell ref="S13:S14"/>
    <mergeCell ref="E59:E60"/>
    <mergeCell ref="G59:G60"/>
    <mergeCell ref="L59:L60"/>
    <mergeCell ref="N59:N60"/>
    <mergeCell ref="E37:E38"/>
    <mergeCell ref="G37:G38"/>
    <mergeCell ref="L37:L38"/>
    <mergeCell ref="N37:N38"/>
    <mergeCell ref="E52:E53"/>
    <mergeCell ref="E30:E31"/>
    <mergeCell ref="G30:G31"/>
    <mergeCell ref="G52:G53"/>
    <mergeCell ref="I33:I35"/>
    <mergeCell ref="J33:J35"/>
    <mergeCell ref="K33:K35"/>
    <mergeCell ref="L33:L35"/>
    <mergeCell ref="M33:M35"/>
    <mergeCell ref="N33:N35"/>
    <mergeCell ref="L55:L57"/>
    <mergeCell ref="M55:M57"/>
    <mergeCell ref="N55:N57"/>
    <mergeCell ref="B55:B57"/>
    <mergeCell ref="C55:C57"/>
    <mergeCell ref="D55:D57"/>
    <mergeCell ref="E55:E57"/>
    <mergeCell ref="F55:F57"/>
    <mergeCell ref="G55:G57"/>
    <mergeCell ref="I55:I57"/>
    <mergeCell ref="J55:J57"/>
    <mergeCell ref="K55:K57"/>
    <mergeCell ref="P55:P57"/>
    <mergeCell ref="Q55:Q57"/>
    <mergeCell ref="R55:R57"/>
    <mergeCell ref="AB55:AB57"/>
    <mergeCell ref="Z59:Z60"/>
    <mergeCell ref="AB59:AB60"/>
    <mergeCell ref="AB30:AB31"/>
    <mergeCell ref="Z33:Z35"/>
    <mergeCell ref="AB33:AB35"/>
    <mergeCell ref="Z37:Z38"/>
    <mergeCell ref="AB37:AB38"/>
    <mergeCell ref="Z52:Z53"/>
    <mergeCell ref="AB52:AB53"/>
    <mergeCell ref="Z30:Z31"/>
    <mergeCell ref="Z55:Z57"/>
    <mergeCell ref="S37:S38"/>
    <mergeCell ref="U37:U38"/>
    <mergeCell ref="S33:S35"/>
    <mergeCell ref="T33:T35"/>
  </mergeCells>
  <hyperlinks>
    <hyperlink ref="AB19" location="INDEX!A1" display="Back to index"/>
    <hyperlink ref="AB42" location="INDEX!A1" display="Back to index"/>
    <hyperlink ref="AB67" location="INDEX!A1" display="Back to index"/>
    <hyperlink ref="U19" location="INDEX!A1" display="Back to index"/>
    <hyperlink ref="U43" location="INDEX!A1" display="Back to index"/>
    <hyperlink ref="U65" location="INDEX!A1" display="Back to index"/>
    <hyperlink ref="G19" location="INDEX!A1" display="Back to index"/>
    <hyperlink ref="N19" location="INDEX!A1" display="Back to index"/>
    <hyperlink ref="G43" location="INDEX!A1" display="Back to index"/>
    <hyperlink ref="N43" location="INDEX!A1" display="Back to index"/>
    <hyperlink ref="G65" location="INDEX!A1" display="Back to index"/>
    <hyperlink ref="N6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52"/>
  <sheetViews>
    <sheetView zoomScale="70" zoomScaleNormal="70" workbookViewId="0">
      <selection activeCell="R21" sqref="A21:XFD34"/>
    </sheetView>
  </sheetViews>
  <sheetFormatPr defaultColWidth="9.140625" defaultRowHeight="15" x14ac:dyDescent="0.2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84" customWidth="1"/>
    <col min="56" max="16384" width="9.140625" style="3"/>
  </cols>
  <sheetData>
    <row r="1" spans="2:56" s="2" customFormat="1" ht="36" thickTop="1" x14ac:dyDescent="0.5">
      <c r="B1" s="2" t="s">
        <v>32</v>
      </c>
      <c r="M1" s="365" t="s">
        <v>167</v>
      </c>
      <c r="N1" s="366"/>
      <c r="O1" s="366"/>
      <c r="P1" s="366"/>
      <c r="Q1" s="366"/>
      <c r="R1" s="366"/>
      <c r="S1" s="366"/>
      <c r="T1" s="366"/>
      <c r="U1" s="366"/>
      <c r="V1" s="366"/>
      <c r="W1" s="366"/>
      <c r="X1" s="366"/>
      <c r="Y1" s="366"/>
      <c r="Z1" s="367"/>
      <c r="AZ1" s="83"/>
      <c r="BA1" s="83"/>
      <c r="BB1" s="83"/>
      <c r="BC1" s="83"/>
    </row>
    <row r="2" spans="2:56" s="2" customFormat="1" ht="35.25" x14ac:dyDescent="0.5">
      <c r="M2" s="368"/>
      <c r="N2" s="369"/>
      <c r="O2" s="369"/>
      <c r="P2" s="369"/>
      <c r="Q2" s="369"/>
      <c r="R2" s="369"/>
      <c r="S2" s="369"/>
      <c r="T2" s="369"/>
      <c r="U2" s="369"/>
      <c r="V2" s="369"/>
      <c r="W2" s="369"/>
      <c r="X2" s="369"/>
      <c r="Y2" s="369"/>
      <c r="Z2" s="370"/>
      <c r="AZ2" s="83"/>
      <c r="BA2" s="83"/>
      <c r="BB2" s="83"/>
      <c r="BC2" s="83"/>
    </row>
    <row r="3" spans="2:56" s="2" customFormat="1" ht="36" thickBot="1" x14ac:dyDescent="0.55000000000000004">
      <c r="M3" s="371"/>
      <c r="N3" s="372"/>
      <c r="O3" s="372"/>
      <c r="P3" s="372"/>
      <c r="Q3" s="372"/>
      <c r="R3" s="372"/>
      <c r="S3" s="372"/>
      <c r="T3" s="372"/>
      <c r="U3" s="372"/>
      <c r="V3" s="372"/>
      <c r="W3" s="372"/>
      <c r="X3" s="372"/>
      <c r="Y3" s="372"/>
      <c r="Z3" s="373"/>
      <c r="AZ3" s="83"/>
      <c r="BA3" s="83"/>
      <c r="BB3" s="83"/>
      <c r="BC3" s="83"/>
    </row>
    <row r="4" spans="2:56" ht="15.75" thickTop="1" x14ac:dyDescent="0.25">
      <c r="N4" s="22" t="s">
        <v>61</v>
      </c>
      <c r="W4" s="22" t="s">
        <v>61</v>
      </c>
      <c r="AF4" s="22" t="s">
        <v>61</v>
      </c>
      <c r="AO4" s="22" t="s">
        <v>61</v>
      </c>
    </row>
    <row r="5" spans="2:56" x14ac:dyDescent="0.25">
      <c r="AY5" s="5" t="s">
        <v>33</v>
      </c>
      <c r="AZ5" s="85"/>
      <c r="BA5" s="85"/>
      <c r="BB5" s="85"/>
      <c r="BC5" s="85"/>
      <c r="BD5" s="4"/>
    </row>
    <row r="6" spans="2:56" x14ac:dyDescent="0.25">
      <c r="AY6" s="6"/>
      <c r="AZ6" s="86" t="s">
        <v>34</v>
      </c>
      <c r="BA6" s="86" t="s">
        <v>35</v>
      </c>
      <c r="BB6" s="86" t="s">
        <v>36</v>
      </c>
      <c r="BC6" s="86" t="s">
        <v>37</v>
      </c>
      <c r="BD6" s="4"/>
    </row>
    <row r="7" spans="2:56" x14ac:dyDescent="0.25">
      <c r="AY7" s="7" t="s">
        <v>19</v>
      </c>
      <c r="AZ7" s="147">
        <f>'3. % BY PRIORITY'!G6</f>
        <v>0.97435897435897434</v>
      </c>
      <c r="BA7" s="147">
        <f>'3. % BY PRIORITY'!N6</f>
        <v>0.98245614035087714</v>
      </c>
      <c r="BB7" s="147">
        <f>'3. % BY PRIORITY'!U6</f>
        <v>0.96721311475409832</v>
      </c>
      <c r="BC7" s="147" t="e">
        <f>'3. % BY PRIORITY'!AB6</f>
        <v>#DIV/0!</v>
      </c>
      <c r="BD7" s="4"/>
    </row>
    <row r="8" spans="2:56" x14ac:dyDescent="0.25">
      <c r="L8" s="8"/>
      <c r="M8" s="8"/>
      <c r="AY8" s="7" t="s">
        <v>20</v>
      </c>
      <c r="AZ8" s="147">
        <f>'3. % BY PRIORITY'!G9</f>
        <v>0</v>
      </c>
      <c r="BA8" s="147">
        <f>'3. % BY PRIORITY'!N9</f>
        <v>0</v>
      </c>
      <c r="BB8" s="147">
        <f>'3. % BY PRIORITY'!U9</f>
        <v>1.6393442622950821E-2</v>
      </c>
      <c r="BC8" s="147" t="e">
        <f>'3. % BY PRIORITY'!AB9</f>
        <v>#DIV/0!</v>
      </c>
      <c r="BD8" s="4"/>
    </row>
    <row r="9" spans="2:56" x14ac:dyDescent="0.25">
      <c r="L9" s="8"/>
      <c r="M9" s="8"/>
      <c r="AY9" s="7" t="s">
        <v>21</v>
      </c>
      <c r="AZ9" s="147">
        <f>'3. % BY PRIORITY'!G13</f>
        <v>2.564102564102564E-2</v>
      </c>
      <c r="BA9" s="147">
        <f>'3. % BY PRIORITY'!N13</f>
        <v>1.7543859649122806E-2</v>
      </c>
      <c r="BB9" s="147">
        <f>'3. % BY PRIORITY'!U13</f>
        <v>1.6393442622950821E-2</v>
      </c>
      <c r="BC9" s="147" t="e">
        <f>'3. % BY PRIORITY'!AB13</f>
        <v>#DIV/0!</v>
      </c>
      <c r="BD9" s="4"/>
    </row>
    <row r="10" spans="2:56" x14ac:dyDescent="0.25">
      <c r="L10" s="8"/>
      <c r="M10" s="8"/>
      <c r="AY10" s="6"/>
      <c r="AZ10" s="87"/>
      <c r="BA10" s="87"/>
      <c r="BB10" s="87"/>
      <c r="BC10" s="87"/>
      <c r="BD10" s="4"/>
    </row>
    <row r="11" spans="2:56" x14ac:dyDescent="0.25">
      <c r="AY11" s="9"/>
      <c r="AZ11" s="88"/>
      <c r="BA11" s="88"/>
      <c r="BB11" s="89"/>
      <c r="BC11" s="89"/>
      <c r="BD11" s="4"/>
    </row>
    <row r="12" spans="2:56" x14ac:dyDescent="0.25">
      <c r="AY12" s="9"/>
      <c r="AZ12" s="88"/>
      <c r="BA12" s="88"/>
      <c r="BB12" s="89"/>
      <c r="BC12" s="89"/>
      <c r="BD12" s="4"/>
    </row>
    <row r="13" spans="2:56" x14ac:dyDescent="0.25">
      <c r="AY13" s="9"/>
      <c r="AZ13" s="88"/>
      <c r="BA13" s="88"/>
      <c r="BB13" s="89"/>
      <c r="BC13" s="89"/>
      <c r="BD13" s="4"/>
    </row>
    <row r="14" spans="2:56" x14ac:dyDescent="0.25">
      <c r="AY14" s="4"/>
      <c r="AZ14" s="85"/>
      <c r="BA14" s="85"/>
      <c r="BB14" s="85"/>
      <c r="BC14" s="85"/>
      <c r="BD14" s="4"/>
    </row>
    <row r="15" spans="2:56" x14ac:dyDescent="0.25">
      <c r="AY15" s="4"/>
      <c r="AZ15" s="85"/>
      <c r="BA15" s="85"/>
      <c r="BB15" s="85"/>
      <c r="BC15" s="85"/>
      <c r="BD15" s="4"/>
    </row>
    <row r="16" spans="2:56" x14ac:dyDescent="0.25">
      <c r="AY16" s="4"/>
      <c r="AZ16" s="85"/>
      <c r="BA16" s="85"/>
      <c r="BB16" s="85"/>
      <c r="BC16" s="85"/>
      <c r="BD16" s="4"/>
    </row>
    <row r="17" spans="11:56" x14ac:dyDescent="0.25">
      <c r="AY17" s="4"/>
      <c r="AZ17" s="85"/>
      <c r="BA17" s="85"/>
      <c r="BB17" s="85"/>
      <c r="BC17" s="85"/>
      <c r="BD17" s="4"/>
    </row>
    <row r="18" spans="11:56" x14ac:dyDescent="0.25">
      <c r="AY18" s="4"/>
      <c r="AZ18" s="85"/>
      <c r="BA18" s="85"/>
      <c r="BB18" s="85"/>
      <c r="BC18" s="85"/>
      <c r="BD18" s="4"/>
    </row>
    <row r="19" spans="11:56" x14ac:dyDescent="0.25">
      <c r="AY19" s="4"/>
      <c r="AZ19" s="85"/>
      <c r="BA19" s="85"/>
      <c r="BB19" s="85"/>
      <c r="BC19" s="85"/>
      <c r="BD19" s="4"/>
    </row>
    <row r="20" spans="11:56" x14ac:dyDescent="0.25">
      <c r="N20" s="22" t="s">
        <v>61</v>
      </c>
      <c r="W20" s="22" t="s">
        <v>61</v>
      </c>
      <c r="AF20" s="22" t="s">
        <v>61</v>
      </c>
      <c r="AO20" s="22" t="s">
        <v>61</v>
      </c>
      <c r="AY20" s="4"/>
      <c r="AZ20" s="85"/>
      <c r="BA20" s="85"/>
      <c r="BB20" s="85"/>
      <c r="BC20" s="85"/>
      <c r="BD20" s="4"/>
    </row>
    <row r="21" spans="11:56" x14ac:dyDescent="0.25">
      <c r="AY21" s="4"/>
      <c r="AZ21" s="85"/>
      <c r="BA21" s="85"/>
      <c r="BB21" s="85"/>
      <c r="BC21" s="85"/>
      <c r="BD21" s="4"/>
    </row>
    <row r="22" spans="11:56" x14ac:dyDescent="0.25">
      <c r="N22" s="22" t="s">
        <v>61</v>
      </c>
      <c r="W22" s="22" t="s">
        <v>61</v>
      </c>
      <c r="AF22" s="22" t="s">
        <v>61</v>
      </c>
      <c r="AO22" s="22" t="s">
        <v>61</v>
      </c>
      <c r="AY22" s="4"/>
      <c r="AZ22" s="85"/>
      <c r="BA22" s="85"/>
      <c r="BB22" s="85"/>
      <c r="BC22" s="85"/>
      <c r="BD22" s="4"/>
    </row>
    <row r="23" spans="11:56" x14ac:dyDescent="0.25">
      <c r="AY23" s="5" t="s">
        <v>156</v>
      </c>
      <c r="AZ23" s="90"/>
      <c r="BA23" s="90"/>
      <c r="BB23" s="90"/>
      <c r="BC23" s="90"/>
      <c r="BD23" s="10"/>
    </row>
    <row r="24" spans="11:56" x14ac:dyDescent="0.25">
      <c r="AY24" s="11"/>
      <c r="AZ24" s="86" t="s">
        <v>34</v>
      </c>
      <c r="BA24" s="86" t="s">
        <v>35</v>
      </c>
      <c r="BB24" s="86" t="s">
        <v>36</v>
      </c>
      <c r="BC24" s="86" t="s">
        <v>37</v>
      </c>
      <c r="BD24" s="10"/>
    </row>
    <row r="25" spans="11:56" x14ac:dyDescent="0.25">
      <c r="AY25" s="7" t="s">
        <v>19</v>
      </c>
      <c r="AZ25" s="147">
        <f>'3. % BY PRIORITY'!G30</f>
        <v>0.91666666666666663</v>
      </c>
      <c r="BA25" s="147">
        <f>'3. % BY PRIORITY'!N30</f>
        <v>0.91666666666666663</v>
      </c>
      <c r="BB25" s="147">
        <f>'3. % BY PRIORITY'!U30</f>
        <v>0.91666666666666674</v>
      </c>
      <c r="BC25" s="147" t="e">
        <f>'3. % BY PRIORITY'!AB30</f>
        <v>#DIV/0!</v>
      </c>
      <c r="BD25" s="10"/>
    </row>
    <row r="26" spans="11:56" x14ac:dyDescent="0.25">
      <c r="K26" s="8"/>
      <c r="L26" s="8"/>
      <c r="AY26" s="7" t="s">
        <v>20</v>
      </c>
      <c r="AZ26" s="147">
        <f>'3. % BY PRIORITY'!G33</f>
        <v>0</v>
      </c>
      <c r="BA26" s="147">
        <f>'3. % BY PRIORITY'!N33</f>
        <v>0</v>
      </c>
      <c r="BB26" s="147">
        <f>'3. % BY PRIORITY'!U33</f>
        <v>0</v>
      </c>
      <c r="BC26" s="147" t="e">
        <f>'3. % BY PRIORITY'!AB33</f>
        <v>#DIV/0!</v>
      </c>
      <c r="BD26" s="10"/>
    </row>
    <row r="27" spans="11:56" x14ac:dyDescent="0.25">
      <c r="K27" s="8"/>
      <c r="L27" s="8"/>
      <c r="AY27" s="7" t="s">
        <v>21</v>
      </c>
      <c r="AZ27" s="147">
        <f>'3. % BY PRIORITY'!G37</f>
        <v>8.3333333333333329E-2</v>
      </c>
      <c r="BA27" s="147">
        <f>'3. % BY PRIORITY'!N37</f>
        <v>8.3333333333333329E-2</v>
      </c>
      <c r="BB27" s="147">
        <f>'3. % BY PRIORITY'!U37</f>
        <v>8.3333333333333329E-2</v>
      </c>
      <c r="BC27" s="147" t="e">
        <f>'3. % BY PRIORITY'!AB37</f>
        <v>#DIV/0!</v>
      </c>
      <c r="BD27" s="10"/>
    </row>
    <row r="28" spans="11:56" x14ac:dyDescent="0.25">
      <c r="K28" s="8"/>
      <c r="L28" s="8"/>
      <c r="AY28" s="4"/>
      <c r="AZ28" s="85"/>
      <c r="BA28" s="85"/>
      <c r="BB28" s="85"/>
      <c r="BC28" s="85"/>
      <c r="BD28" s="4"/>
    </row>
    <row r="29" spans="11:56" x14ac:dyDescent="0.25">
      <c r="AY29" s="9"/>
      <c r="AZ29" s="85"/>
      <c r="BA29" s="85"/>
      <c r="BB29" s="85"/>
      <c r="BC29" s="85"/>
      <c r="BD29" s="4"/>
    </row>
    <row r="30" spans="11:56" x14ac:dyDescent="0.25">
      <c r="AY30" s="9"/>
      <c r="AZ30" s="85"/>
      <c r="BA30" s="85"/>
      <c r="BB30" s="85"/>
      <c r="BC30" s="85"/>
      <c r="BD30" s="4"/>
    </row>
    <row r="31" spans="11:56" x14ac:dyDescent="0.25">
      <c r="AY31" s="9"/>
      <c r="AZ31" s="85"/>
      <c r="BA31" s="85"/>
      <c r="BB31" s="85"/>
      <c r="BC31" s="85"/>
      <c r="BD31" s="4"/>
    </row>
    <row r="32" spans="11:56" x14ac:dyDescent="0.25">
      <c r="AY32" s="4"/>
      <c r="AZ32" s="85"/>
      <c r="BA32" s="85"/>
      <c r="BB32" s="85"/>
      <c r="BC32" s="85"/>
      <c r="BD32" s="4"/>
    </row>
    <row r="33" spans="12:56" x14ac:dyDescent="0.25">
      <c r="AY33" s="4"/>
      <c r="AZ33" s="85"/>
      <c r="BA33" s="85"/>
      <c r="BB33" s="85"/>
      <c r="BC33" s="85"/>
      <c r="BD33" s="4"/>
    </row>
    <row r="34" spans="12:56" x14ac:dyDescent="0.25">
      <c r="AY34" s="4"/>
      <c r="AZ34" s="85"/>
      <c r="BA34" s="85"/>
      <c r="BB34" s="85"/>
      <c r="BC34" s="85"/>
      <c r="BD34" s="4"/>
    </row>
    <row r="35" spans="12:56" x14ac:dyDescent="0.25">
      <c r="AY35" s="4"/>
      <c r="AZ35" s="85"/>
      <c r="BA35" s="85"/>
      <c r="BB35" s="85"/>
      <c r="BC35" s="85"/>
      <c r="BD35" s="4"/>
    </row>
    <row r="36" spans="12:56" x14ac:dyDescent="0.25">
      <c r="AY36" s="4"/>
      <c r="AZ36" s="85"/>
      <c r="BA36" s="85"/>
      <c r="BB36" s="85"/>
      <c r="BC36" s="85"/>
      <c r="BD36" s="4"/>
    </row>
    <row r="37" spans="12:56" x14ac:dyDescent="0.25">
      <c r="AY37" s="4"/>
      <c r="AZ37" s="85"/>
      <c r="BA37" s="85"/>
      <c r="BB37" s="85"/>
      <c r="BC37" s="85"/>
      <c r="BD37" s="4"/>
    </row>
    <row r="38" spans="12:56" x14ac:dyDescent="0.25">
      <c r="N38" s="22" t="s">
        <v>61</v>
      </c>
      <c r="W38" s="22" t="s">
        <v>61</v>
      </c>
      <c r="AF38" s="22" t="s">
        <v>61</v>
      </c>
      <c r="AP38" s="22" t="s">
        <v>61</v>
      </c>
      <c r="AY38" s="4"/>
      <c r="AZ38" s="85"/>
      <c r="BA38" s="85"/>
      <c r="BB38" s="85"/>
      <c r="BC38" s="85"/>
      <c r="BD38" s="4"/>
    </row>
    <row r="39" spans="12:56" x14ac:dyDescent="0.25">
      <c r="AY39" s="5" t="s">
        <v>157</v>
      </c>
      <c r="AZ39" s="90"/>
      <c r="BA39" s="90"/>
      <c r="BB39" s="90"/>
      <c r="BC39" s="90"/>
      <c r="BD39" s="4"/>
    </row>
    <row r="40" spans="12:56" x14ac:dyDescent="0.25">
      <c r="AY40" s="11"/>
      <c r="AZ40" s="86" t="s">
        <v>34</v>
      </c>
      <c r="BA40" s="86" t="s">
        <v>35</v>
      </c>
      <c r="BB40" s="86" t="s">
        <v>36</v>
      </c>
      <c r="BC40" s="86" t="s">
        <v>37</v>
      </c>
      <c r="BD40" s="4"/>
    </row>
    <row r="41" spans="12:56" x14ac:dyDescent="0.25">
      <c r="AY41" s="7" t="s">
        <v>19</v>
      </c>
      <c r="AZ41" s="147">
        <f>'3. % BY PRIORITY'!G52</f>
        <v>1</v>
      </c>
      <c r="BA41" s="147">
        <f>'3. % BY PRIORITY'!N52</f>
        <v>1</v>
      </c>
      <c r="BB41" s="147">
        <f>'3. % BY PRIORITY'!U52</f>
        <v>0.97959183673469385</v>
      </c>
      <c r="BC41" s="147" t="e">
        <f>'3. % BY PRIORITY'!AB52</f>
        <v>#DIV/0!</v>
      </c>
      <c r="BD41" s="4"/>
    </row>
    <row r="42" spans="12:56" x14ac:dyDescent="0.25">
      <c r="L42" s="8"/>
      <c r="M42" s="8"/>
      <c r="AY42" s="7" t="s">
        <v>20</v>
      </c>
      <c r="AZ42" s="147">
        <f>'3. % BY PRIORITY'!G55</f>
        <v>0</v>
      </c>
      <c r="BA42" s="147">
        <f>'3. % BY PRIORITY'!N55</f>
        <v>0</v>
      </c>
      <c r="BB42" s="147">
        <f>'3. % BY PRIORITY'!U55</f>
        <v>2.0408163265306121E-2</v>
      </c>
      <c r="BC42" s="147" t="e">
        <f>'3. % BY PRIORITY'!AB55</f>
        <v>#DIV/0!</v>
      </c>
      <c r="BD42" s="4"/>
    </row>
    <row r="43" spans="12:56" x14ac:dyDescent="0.25">
      <c r="L43" s="8"/>
      <c r="M43" s="8"/>
      <c r="AY43" s="7" t="s">
        <v>21</v>
      </c>
      <c r="AZ43" s="147">
        <f>'3. % BY PRIORITY'!G59</f>
        <v>0</v>
      </c>
      <c r="BA43" s="147">
        <f>'3. % BY PRIORITY'!N59</f>
        <v>0</v>
      </c>
      <c r="BB43" s="147">
        <f>'3. % BY PRIORITY'!U59</f>
        <v>0</v>
      </c>
      <c r="BC43" s="147" t="e">
        <f>'3. % BY PRIORITY'!AB59</f>
        <v>#DIV/0!</v>
      </c>
      <c r="BD43" s="4"/>
    </row>
    <row r="44" spans="12:56" x14ac:dyDescent="0.25">
      <c r="L44" s="8"/>
      <c r="M44" s="8"/>
      <c r="AY44" s="4"/>
      <c r="AZ44" s="85"/>
      <c r="BA44" s="85"/>
      <c r="BB44" s="85"/>
      <c r="BC44" s="85"/>
      <c r="BD44" s="4"/>
    </row>
    <row r="45" spans="12:56" x14ac:dyDescent="0.25">
      <c r="AY45" s="9"/>
      <c r="AZ45" s="85"/>
      <c r="BA45" s="85"/>
      <c r="BB45" s="85"/>
      <c r="BC45" s="85"/>
      <c r="BD45" s="4"/>
    </row>
    <row r="46" spans="12:56" x14ac:dyDescent="0.25">
      <c r="AY46" s="9"/>
      <c r="AZ46" s="85"/>
      <c r="BA46" s="85"/>
      <c r="BB46" s="85"/>
      <c r="BC46" s="85"/>
      <c r="BD46" s="4"/>
    </row>
    <row r="47" spans="12:56" x14ac:dyDescent="0.25">
      <c r="AY47" s="9"/>
      <c r="AZ47" s="85"/>
      <c r="BA47" s="85"/>
      <c r="BB47" s="85"/>
      <c r="BC47" s="85"/>
      <c r="BD47" s="4"/>
    </row>
    <row r="48" spans="12:56" x14ac:dyDescent="0.25">
      <c r="AY48" s="4"/>
      <c r="AZ48" s="85"/>
      <c r="BA48" s="85"/>
      <c r="BB48" s="85"/>
      <c r="BC48" s="85"/>
      <c r="BD48" s="4"/>
    </row>
    <row r="49" spans="51:56" x14ac:dyDescent="0.25">
      <c r="AY49" s="4"/>
      <c r="AZ49" s="85"/>
      <c r="BA49" s="85"/>
      <c r="BB49" s="85"/>
      <c r="BC49" s="85"/>
      <c r="BD49" s="4"/>
    </row>
    <row r="50" spans="51:56" x14ac:dyDescent="0.25">
      <c r="AY50" s="4"/>
      <c r="AZ50" s="85"/>
      <c r="BA50" s="85"/>
      <c r="BB50" s="85"/>
      <c r="BC50" s="85"/>
      <c r="BD50" s="4"/>
    </row>
    <row r="51" spans="51:56" x14ac:dyDescent="0.25">
      <c r="AY51" s="4"/>
      <c r="AZ51" s="85"/>
      <c r="BA51" s="85"/>
      <c r="BB51" s="85"/>
      <c r="BC51" s="85"/>
      <c r="BD51" s="4"/>
    </row>
    <row r="52" spans="51:56" x14ac:dyDescent="0.25">
      <c r="AY52" s="4"/>
      <c r="AZ52" s="85"/>
      <c r="BA52" s="85"/>
      <c r="BB52" s="85"/>
      <c r="BC52" s="85"/>
      <c r="BD52"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22" location="INDEX!A1" display="Back to index"/>
    <hyperlink ref="AF20" location="INDEX!A1" display="Back to index"/>
    <hyperlink ref="AF22" location="INDEX!A1" display="Back to index"/>
    <hyperlink ref="W20" location="INDEX!A1" display="Back to index"/>
    <hyperlink ref="W22" location="INDEX!A1" display="Back to index"/>
    <hyperlink ref="W38" location="INDEX!A1" display="Back to index"/>
    <hyperlink ref="AF38" location="INDEX!A1" display="Back to index"/>
    <hyperlink ref="AP38" location="INDEX!A1" display="Back to index"/>
    <hyperlink ref="N4" location="INDEX!A1" display="Back to index"/>
    <hyperlink ref="N20" location="INDEX!A1" display="Back to index"/>
    <hyperlink ref="N22" location="INDEX!A1" display="Back to index"/>
    <hyperlink ref="N38"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39"/>
  <sheetViews>
    <sheetView zoomScale="70" zoomScaleNormal="70" workbookViewId="0">
      <selection activeCell="A7" sqref="A7:XFD7"/>
    </sheetView>
  </sheetViews>
  <sheetFormatPr defaultColWidth="9.140625" defaultRowHeight="15" x14ac:dyDescent="0.25"/>
  <cols>
    <col min="1" max="1" width="9.140625" style="30"/>
    <col min="2" max="2" width="49.5703125" style="23" customWidth="1"/>
    <col min="3" max="3" width="27.140625" style="23" customWidth="1"/>
    <col min="4" max="4" width="27.140625" style="99" customWidth="1"/>
    <col min="5" max="8" width="27.140625" style="23" customWidth="1"/>
    <col min="9" max="40" width="9.140625" style="30"/>
    <col min="41" max="16384" width="9.140625" style="23"/>
  </cols>
  <sheetData>
    <row r="1" spans="1:40" s="30" customFormat="1" ht="33" customHeight="1" thickBot="1" x14ac:dyDescent="0.3">
      <c r="B1" s="33" t="s">
        <v>74</v>
      </c>
      <c r="D1" s="96"/>
    </row>
    <row r="2" spans="1:40" ht="40.5" customHeight="1" thickTop="1" thickBot="1" x14ac:dyDescent="0.3">
      <c r="B2" s="374" t="s">
        <v>294</v>
      </c>
      <c r="C2" s="376" t="s">
        <v>19</v>
      </c>
      <c r="D2" s="377"/>
      <c r="E2" s="378" t="s">
        <v>20</v>
      </c>
      <c r="F2" s="379"/>
      <c r="G2" s="380" t="s">
        <v>21</v>
      </c>
      <c r="H2" s="381"/>
    </row>
    <row r="3" spans="1:40" ht="50.25" customHeight="1" thickTop="1" thickBot="1" x14ac:dyDescent="0.3">
      <c r="B3" s="375"/>
      <c r="C3" s="103" t="s">
        <v>62</v>
      </c>
      <c r="D3" s="98" t="s">
        <v>25</v>
      </c>
      <c r="E3" s="104" t="s">
        <v>62</v>
      </c>
      <c r="F3" s="105" t="s">
        <v>25</v>
      </c>
      <c r="G3" s="106" t="s">
        <v>62</v>
      </c>
      <c r="H3" s="107" t="s">
        <v>25</v>
      </c>
    </row>
    <row r="4" spans="1:40" s="24" customFormat="1" ht="21.75" thickTop="1" thickBot="1" x14ac:dyDescent="0.3">
      <c r="A4" s="31"/>
      <c r="B4" s="94" t="s">
        <v>63</v>
      </c>
      <c r="C4" s="61"/>
      <c r="D4" s="97"/>
      <c r="E4" s="61"/>
      <c r="F4" s="61"/>
      <c r="G4" s="61"/>
      <c r="H4" s="95"/>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92" customFormat="1" ht="37.5" customHeight="1" thickTop="1" thickBot="1" x14ac:dyDescent="0.3">
      <c r="A5" s="91"/>
      <c r="B5" s="100" t="s">
        <v>64</v>
      </c>
      <c r="C5" s="108">
        <f>'3. % BY PRIORITY'!C6+'3. % BY PRIORITY'!C7</f>
        <v>38</v>
      </c>
      <c r="D5" s="136">
        <f>'3. % BY PRIORITY'!G6</f>
        <v>0.97435897435897434</v>
      </c>
      <c r="E5" s="109">
        <f>'3. % BY PRIORITY'!C9</f>
        <v>0</v>
      </c>
      <c r="F5" s="105">
        <f>'3. % BY PRIORITY'!G9</f>
        <v>0</v>
      </c>
      <c r="G5" s="110">
        <f>'3. % BY PRIORITY'!C13+'3. % BY PRIORITY'!C14</f>
        <v>1</v>
      </c>
      <c r="H5" s="107">
        <f>'3. % BY PRIORITY'!G13</f>
        <v>2.564102564102564E-2</v>
      </c>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row>
    <row r="6" spans="1:40" s="92" customFormat="1" ht="21.75" thickTop="1" thickBot="1" x14ac:dyDescent="0.3">
      <c r="A6" s="91"/>
      <c r="B6" s="102" t="s">
        <v>65</v>
      </c>
      <c r="C6" s="93"/>
      <c r="D6" s="137"/>
      <c r="E6" s="93"/>
      <c r="F6" s="137"/>
      <c r="G6" s="93"/>
      <c r="H6" s="138"/>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row>
    <row r="7" spans="1:40" s="92" customFormat="1" ht="37.5" customHeight="1" thickTop="1" thickBot="1" x14ac:dyDescent="0.3">
      <c r="A7" s="91"/>
      <c r="B7" s="100" t="s">
        <v>134</v>
      </c>
      <c r="C7" s="108">
        <f>'3. % BY PRIORITY'!C30+'3. % BY PRIORITY'!C31</f>
        <v>11</v>
      </c>
      <c r="D7" s="136">
        <f>'3. % BY PRIORITY'!G30</f>
        <v>0.91666666666666663</v>
      </c>
      <c r="E7" s="111">
        <f>'3. % BY PRIORITY'!C33</f>
        <v>0</v>
      </c>
      <c r="F7" s="105">
        <f>'3. % BY PRIORITY'!G33</f>
        <v>0</v>
      </c>
      <c r="G7" s="110">
        <f>'3. % BY PRIORITY'!C37+'3. % BY PRIORITY'!C38</f>
        <v>1</v>
      </c>
      <c r="H7" s="107">
        <f>'3. % BY PRIORITY'!G37</f>
        <v>8.3333333333333329E-2</v>
      </c>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row>
    <row r="8" spans="1:40" s="92" customFormat="1" ht="37.5" customHeight="1" thickTop="1" thickBot="1" x14ac:dyDescent="0.3">
      <c r="A8" s="91"/>
      <c r="B8" s="100" t="s">
        <v>135</v>
      </c>
      <c r="C8" s="108">
        <f>'3. % BY PRIORITY'!C52+'3. % BY PRIORITY'!C53</f>
        <v>27</v>
      </c>
      <c r="D8" s="136">
        <f>'3. % BY PRIORITY'!G52</f>
        <v>1</v>
      </c>
      <c r="E8" s="111">
        <f>'3. % BY PRIORITY'!C55</f>
        <v>0</v>
      </c>
      <c r="F8" s="105">
        <f>'3. % BY PRIORITY'!G55</f>
        <v>0</v>
      </c>
      <c r="G8" s="110">
        <f>'3. % BY PRIORITY'!C59+'3. % BY PRIORITY'!C60</f>
        <v>0</v>
      </c>
      <c r="H8" s="107">
        <f>'3. % BY PRIORITY'!G59</f>
        <v>0</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row>
    <row r="9" spans="1:40" s="30" customFormat="1" ht="15.75" thickTop="1" x14ac:dyDescent="0.25">
      <c r="D9" s="96"/>
    </row>
    <row r="10" spans="1:40" s="30" customFormat="1" x14ac:dyDescent="0.25">
      <c r="D10" s="96"/>
    </row>
    <row r="11" spans="1:40" s="30" customFormat="1" x14ac:dyDescent="0.25">
      <c r="D11" s="96"/>
    </row>
    <row r="12" spans="1:40" s="30" customFormat="1" x14ac:dyDescent="0.25">
      <c r="D12" s="96"/>
    </row>
    <row r="13" spans="1:40" s="30" customFormat="1" x14ac:dyDescent="0.25">
      <c r="D13" s="96"/>
    </row>
    <row r="14" spans="1:40" s="30" customFormat="1" x14ac:dyDescent="0.25">
      <c r="D14" s="96"/>
    </row>
    <row r="15" spans="1:40" s="30" customFormat="1" x14ac:dyDescent="0.25">
      <c r="D15" s="96"/>
    </row>
    <row r="16" spans="1:40" s="30" customFormat="1" x14ac:dyDescent="0.25">
      <c r="D16" s="96"/>
    </row>
    <row r="17" spans="4:4" s="30" customFormat="1" x14ac:dyDescent="0.25">
      <c r="D17" s="96"/>
    </row>
    <row r="18" spans="4:4" s="30" customFormat="1" x14ac:dyDescent="0.25">
      <c r="D18" s="96"/>
    </row>
    <row r="19" spans="4:4" s="30" customFormat="1" x14ac:dyDescent="0.25">
      <c r="D19" s="96"/>
    </row>
    <row r="20" spans="4:4" s="30" customFormat="1" x14ac:dyDescent="0.25">
      <c r="D20" s="96"/>
    </row>
    <row r="21" spans="4:4" s="30" customFormat="1" x14ac:dyDescent="0.25">
      <c r="D21" s="96"/>
    </row>
    <row r="22" spans="4:4" s="30" customFormat="1" x14ac:dyDescent="0.25">
      <c r="D22" s="96"/>
    </row>
    <row r="23" spans="4:4" s="30" customFormat="1" x14ac:dyDescent="0.25">
      <c r="D23" s="96"/>
    </row>
    <row r="24" spans="4:4" s="30" customFormat="1" x14ac:dyDescent="0.25">
      <c r="D24" s="96"/>
    </row>
    <row r="25" spans="4:4" s="30" customFormat="1" x14ac:dyDescent="0.25">
      <c r="D25" s="96"/>
    </row>
    <row r="26" spans="4:4" s="30" customFormat="1" x14ac:dyDescent="0.25">
      <c r="D26" s="96"/>
    </row>
    <row r="27" spans="4:4" s="30" customFormat="1" x14ac:dyDescent="0.25">
      <c r="D27" s="96"/>
    </row>
    <row r="28" spans="4:4" s="30" customFormat="1" x14ac:dyDescent="0.25">
      <c r="D28" s="96"/>
    </row>
    <row r="29" spans="4:4" s="30" customFormat="1" x14ac:dyDescent="0.25">
      <c r="D29" s="96"/>
    </row>
    <row r="30" spans="4:4" s="30" customFormat="1" x14ac:dyDescent="0.25">
      <c r="D30" s="96"/>
    </row>
    <row r="31" spans="4:4" s="30" customFormat="1" x14ac:dyDescent="0.25">
      <c r="D31" s="96"/>
    </row>
    <row r="32" spans="4:4" s="30" customFormat="1" x14ac:dyDescent="0.25">
      <c r="D32" s="96"/>
    </row>
    <row r="33" spans="4:4" s="30" customFormat="1" x14ac:dyDescent="0.25">
      <c r="D33" s="96"/>
    </row>
    <row r="34" spans="4:4" s="30" customFormat="1" x14ac:dyDescent="0.25">
      <c r="D34" s="96"/>
    </row>
    <row r="35" spans="4:4" s="30" customFormat="1" x14ac:dyDescent="0.25">
      <c r="D35" s="96"/>
    </row>
    <row r="36" spans="4:4" s="30" customFormat="1" x14ac:dyDescent="0.25">
      <c r="D36" s="96"/>
    </row>
    <row r="37" spans="4:4" s="30" customFormat="1" x14ac:dyDescent="0.25">
      <c r="D37" s="96"/>
    </row>
    <row r="38" spans="4:4" s="30" customFormat="1" x14ac:dyDescent="0.25">
      <c r="D38" s="96"/>
    </row>
    <row r="39" spans="4:4" s="30" customFormat="1" x14ac:dyDescent="0.25">
      <c r="D39" s="96"/>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39"/>
  <sheetViews>
    <sheetView zoomScale="70" zoomScaleNormal="70" workbookViewId="0">
      <selection activeCell="A7" sqref="A7:XFD7"/>
    </sheetView>
  </sheetViews>
  <sheetFormatPr defaultColWidth="9.140625" defaultRowHeight="15" x14ac:dyDescent="0.25"/>
  <cols>
    <col min="1" max="1" width="9.140625" style="30"/>
    <col min="2" max="2" width="49.5703125" style="23" customWidth="1"/>
    <col min="3" max="3" width="27.140625" style="23" customWidth="1"/>
    <col min="4" max="4" width="27.140625" style="99" customWidth="1"/>
    <col min="5" max="8" width="27.140625" style="23" customWidth="1"/>
    <col min="9" max="40" width="9.140625" style="30"/>
    <col min="41" max="16384" width="9.140625" style="23"/>
  </cols>
  <sheetData>
    <row r="1" spans="1:40" s="30" customFormat="1" ht="33" customHeight="1" thickBot="1" x14ac:dyDescent="0.3">
      <c r="B1" s="33" t="s">
        <v>74</v>
      </c>
      <c r="D1" s="96"/>
    </row>
    <row r="2" spans="1:40" ht="40.5" customHeight="1" thickTop="1" thickBot="1" x14ac:dyDescent="0.3">
      <c r="B2" s="374" t="s">
        <v>295</v>
      </c>
      <c r="C2" s="376" t="s">
        <v>19</v>
      </c>
      <c r="D2" s="377"/>
      <c r="E2" s="378" t="s">
        <v>20</v>
      </c>
      <c r="F2" s="379"/>
      <c r="G2" s="380" t="s">
        <v>21</v>
      </c>
      <c r="H2" s="381"/>
    </row>
    <row r="3" spans="1:40" ht="50.25" customHeight="1" thickTop="1" thickBot="1" x14ac:dyDescent="0.3">
      <c r="B3" s="375"/>
      <c r="C3" s="103" t="s">
        <v>62</v>
      </c>
      <c r="D3" s="98" t="s">
        <v>25</v>
      </c>
      <c r="E3" s="104" t="s">
        <v>62</v>
      </c>
      <c r="F3" s="105" t="s">
        <v>25</v>
      </c>
      <c r="G3" s="106" t="s">
        <v>62</v>
      </c>
      <c r="H3" s="107" t="s">
        <v>25</v>
      </c>
    </row>
    <row r="4" spans="1:40" s="24" customFormat="1" ht="21.75" thickTop="1" thickBot="1" x14ac:dyDescent="0.3">
      <c r="A4" s="31"/>
      <c r="B4" s="94" t="s">
        <v>63</v>
      </c>
      <c r="C4" s="61"/>
      <c r="D4" s="97"/>
      <c r="E4" s="61"/>
      <c r="F4" s="61"/>
      <c r="G4" s="61"/>
      <c r="H4" s="95"/>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92" customFormat="1" ht="37.5" customHeight="1" thickTop="1" thickBot="1" x14ac:dyDescent="0.3">
      <c r="A5" s="91"/>
      <c r="B5" s="100" t="s">
        <v>64</v>
      </c>
      <c r="C5" s="108">
        <f>'3. % BY PRIORITY'!J6+'3. % BY PRIORITY'!J7</f>
        <v>56</v>
      </c>
      <c r="D5" s="136">
        <f>'3. % BY PRIORITY'!N6</f>
        <v>0.98245614035087714</v>
      </c>
      <c r="E5" s="109">
        <f>'3. % BY PRIORITY'!J9</f>
        <v>0</v>
      </c>
      <c r="F5" s="105">
        <f>'3. % BY PRIORITY'!N9</f>
        <v>0</v>
      </c>
      <c r="G5" s="110">
        <f>'3. % BY PRIORITY'!J13+'3. % BY PRIORITY'!J14</f>
        <v>1</v>
      </c>
      <c r="H5" s="107">
        <f>'3. % BY PRIORITY'!N13</f>
        <v>1.7543859649122806E-2</v>
      </c>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row>
    <row r="6" spans="1:40" s="92" customFormat="1" ht="21.75" thickTop="1" thickBot="1" x14ac:dyDescent="0.3">
      <c r="A6" s="91"/>
      <c r="B6" s="102" t="s">
        <v>65</v>
      </c>
      <c r="C6" s="93"/>
      <c r="D6" s="137"/>
      <c r="E6" s="93"/>
      <c r="F6" s="137"/>
      <c r="G6" s="93"/>
      <c r="H6" s="138"/>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row>
    <row r="7" spans="1:40" s="92" customFormat="1" ht="37.5" customHeight="1" thickTop="1" thickBot="1" x14ac:dyDescent="0.3">
      <c r="A7" s="91"/>
      <c r="B7" s="100" t="s">
        <v>134</v>
      </c>
      <c r="C7" s="108">
        <f>'3. % BY PRIORITY'!J30+'3. % BY PRIORITY'!J31</f>
        <v>11</v>
      </c>
      <c r="D7" s="136">
        <f>'3. % BY PRIORITY'!N30</f>
        <v>0.91666666666666663</v>
      </c>
      <c r="E7" s="111">
        <f>'3. % BY PRIORITY'!J33</f>
        <v>0</v>
      </c>
      <c r="F7" s="105">
        <f>'3. % BY PRIORITY'!N33</f>
        <v>0</v>
      </c>
      <c r="G7" s="110">
        <f>'3. % BY PRIORITY'!J37+'3. % BY PRIORITY'!J38</f>
        <v>1</v>
      </c>
      <c r="H7" s="107">
        <f>'3. % BY PRIORITY'!N37</f>
        <v>8.3333333333333329E-2</v>
      </c>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row>
    <row r="8" spans="1:40" s="92" customFormat="1" ht="37.5" customHeight="1" thickTop="1" thickBot="1" x14ac:dyDescent="0.3">
      <c r="A8" s="91"/>
      <c r="B8" s="100" t="s">
        <v>135</v>
      </c>
      <c r="C8" s="108">
        <f>'3. % BY PRIORITY'!J52+'3. % BY PRIORITY'!J53</f>
        <v>45</v>
      </c>
      <c r="D8" s="136">
        <f>'3. % BY PRIORITY'!N52</f>
        <v>1</v>
      </c>
      <c r="E8" s="111">
        <f>'3. % BY PRIORITY'!J55</f>
        <v>0</v>
      </c>
      <c r="F8" s="105">
        <f>'3. % BY PRIORITY'!N55</f>
        <v>0</v>
      </c>
      <c r="G8" s="110">
        <f>'3. % BY PRIORITY'!J59+'3. % BY PRIORITY'!J60</f>
        <v>0</v>
      </c>
      <c r="H8" s="107">
        <f>'3. % BY PRIORITY'!N59</f>
        <v>0</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row>
    <row r="9" spans="1:40" s="30" customFormat="1" ht="15.75" thickTop="1" x14ac:dyDescent="0.25">
      <c r="D9" s="96"/>
    </row>
    <row r="10" spans="1:40" s="30" customFormat="1" x14ac:dyDescent="0.25">
      <c r="D10" s="96"/>
    </row>
    <row r="11" spans="1:40" s="30" customFormat="1" x14ac:dyDescent="0.25">
      <c r="D11" s="96"/>
    </row>
    <row r="12" spans="1:40" s="30" customFormat="1" x14ac:dyDescent="0.25">
      <c r="D12" s="96"/>
    </row>
    <row r="13" spans="1:40" s="30" customFormat="1" x14ac:dyDescent="0.25">
      <c r="D13" s="96"/>
    </row>
    <row r="14" spans="1:40" s="30" customFormat="1" x14ac:dyDescent="0.25">
      <c r="D14" s="96"/>
    </row>
    <row r="15" spans="1:40" s="30" customFormat="1" x14ac:dyDescent="0.25">
      <c r="D15" s="96"/>
    </row>
    <row r="16" spans="1:40" s="30" customFormat="1" x14ac:dyDescent="0.25">
      <c r="D16" s="96"/>
    </row>
    <row r="17" spans="4:4" s="30" customFormat="1" x14ac:dyDescent="0.25">
      <c r="D17" s="96"/>
    </row>
    <row r="18" spans="4:4" s="30" customFormat="1" x14ac:dyDescent="0.25">
      <c r="D18" s="96"/>
    </row>
    <row r="19" spans="4:4" s="30" customFormat="1" x14ac:dyDescent="0.25">
      <c r="D19" s="96"/>
    </row>
    <row r="20" spans="4:4" s="30" customFormat="1" x14ac:dyDescent="0.25">
      <c r="D20" s="96"/>
    </row>
    <row r="21" spans="4:4" s="30" customFormat="1" x14ac:dyDescent="0.25">
      <c r="D21" s="96"/>
    </row>
    <row r="22" spans="4:4" s="30" customFormat="1" x14ac:dyDescent="0.25">
      <c r="D22" s="96"/>
    </row>
    <row r="23" spans="4:4" s="30" customFormat="1" x14ac:dyDescent="0.25">
      <c r="D23" s="96"/>
    </row>
    <row r="24" spans="4:4" s="30" customFormat="1" x14ac:dyDescent="0.25">
      <c r="D24" s="96"/>
    </row>
    <row r="25" spans="4:4" s="30" customFormat="1" x14ac:dyDescent="0.25">
      <c r="D25" s="96"/>
    </row>
    <row r="26" spans="4:4" s="30" customFormat="1" x14ac:dyDescent="0.25">
      <c r="D26" s="96"/>
    </row>
    <row r="27" spans="4:4" s="30" customFormat="1" x14ac:dyDescent="0.25">
      <c r="D27" s="96"/>
    </row>
    <row r="28" spans="4:4" s="30" customFormat="1" x14ac:dyDescent="0.25">
      <c r="D28" s="96"/>
    </row>
    <row r="29" spans="4:4" s="30" customFormat="1" x14ac:dyDescent="0.25">
      <c r="D29" s="96"/>
    </row>
    <row r="30" spans="4:4" s="30" customFormat="1" x14ac:dyDescent="0.25">
      <c r="D30" s="96"/>
    </row>
    <row r="31" spans="4:4" s="30" customFormat="1" x14ac:dyDescent="0.25">
      <c r="D31" s="96"/>
    </row>
    <row r="32" spans="4:4" s="30" customFormat="1" x14ac:dyDescent="0.25">
      <c r="D32" s="96"/>
    </row>
    <row r="33" spans="4:4" s="30" customFormat="1" x14ac:dyDescent="0.25">
      <c r="D33" s="96"/>
    </row>
    <row r="34" spans="4:4" s="30" customFormat="1" x14ac:dyDescent="0.25">
      <c r="D34" s="96"/>
    </row>
    <row r="35" spans="4:4" s="30" customFormat="1" x14ac:dyDescent="0.25">
      <c r="D35" s="96"/>
    </row>
    <row r="36" spans="4:4" s="30" customFormat="1" x14ac:dyDescent="0.25">
      <c r="D36" s="96"/>
    </row>
    <row r="37" spans="4:4" s="30" customFormat="1" x14ac:dyDescent="0.25">
      <c r="D37" s="96"/>
    </row>
    <row r="38" spans="4:4" s="30" customFormat="1" x14ac:dyDescent="0.25">
      <c r="D38" s="96"/>
    </row>
    <row r="39" spans="4:4" s="30" customFormat="1" x14ac:dyDescent="0.25">
      <c r="D39" s="96"/>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39"/>
  <sheetViews>
    <sheetView tabSelected="1" zoomScale="70" zoomScaleNormal="70" workbookViewId="0">
      <selection activeCell="B16" sqref="B16"/>
    </sheetView>
  </sheetViews>
  <sheetFormatPr defaultColWidth="9.140625" defaultRowHeight="15" x14ac:dyDescent="0.25"/>
  <cols>
    <col min="1" max="1" width="9.140625" style="30"/>
    <col min="2" max="2" width="49.5703125" style="23" customWidth="1"/>
    <col min="3" max="3" width="27.140625" style="23" customWidth="1"/>
    <col min="4" max="4" width="27.140625" style="99" customWidth="1"/>
    <col min="5" max="8" width="27.140625" style="23" customWidth="1"/>
    <col min="9" max="40" width="9.140625" style="30"/>
    <col min="41" max="16384" width="9.140625" style="23"/>
  </cols>
  <sheetData>
    <row r="1" spans="1:40" s="30" customFormat="1" ht="33" customHeight="1" thickBot="1" x14ac:dyDescent="0.3">
      <c r="B1" s="33" t="s">
        <v>74</v>
      </c>
      <c r="D1" s="96"/>
    </row>
    <row r="2" spans="1:40" ht="40.5" customHeight="1" thickTop="1" thickBot="1" x14ac:dyDescent="0.3">
      <c r="B2" s="374" t="s">
        <v>296</v>
      </c>
      <c r="C2" s="376" t="s">
        <v>19</v>
      </c>
      <c r="D2" s="377"/>
      <c r="E2" s="378" t="s">
        <v>20</v>
      </c>
      <c r="F2" s="379"/>
      <c r="G2" s="380" t="s">
        <v>21</v>
      </c>
      <c r="H2" s="381"/>
    </row>
    <row r="3" spans="1:40" ht="50.25" customHeight="1" thickTop="1" thickBot="1" x14ac:dyDescent="0.3">
      <c r="B3" s="375"/>
      <c r="C3" s="103" t="s">
        <v>62</v>
      </c>
      <c r="D3" s="98" t="s">
        <v>25</v>
      </c>
      <c r="E3" s="104" t="s">
        <v>62</v>
      </c>
      <c r="F3" s="105" t="s">
        <v>25</v>
      </c>
      <c r="G3" s="106" t="s">
        <v>62</v>
      </c>
      <c r="H3" s="107" t="s">
        <v>25</v>
      </c>
    </row>
    <row r="4" spans="1:40" s="24" customFormat="1" ht="21.75" thickTop="1" thickBot="1" x14ac:dyDescent="0.3">
      <c r="A4" s="31"/>
      <c r="B4" s="94" t="s">
        <v>63</v>
      </c>
      <c r="C4" s="61"/>
      <c r="D4" s="97"/>
      <c r="E4" s="61"/>
      <c r="F4" s="61"/>
      <c r="G4" s="61"/>
      <c r="H4" s="95"/>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92" customFormat="1" ht="37.5" customHeight="1" thickTop="1" thickBot="1" x14ac:dyDescent="0.3">
      <c r="A5" s="91"/>
      <c r="B5" s="100" t="s">
        <v>64</v>
      </c>
      <c r="C5" s="108">
        <f>'3. % BY PRIORITY'!Q6+'3. % BY PRIORITY'!Q7</f>
        <v>59</v>
      </c>
      <c r="D5" s="136">
        <f>'3. % BY PRIORITY'!U6</f>
        <v>0.96721311475409832</v>
      </c>
      <c r="E5" s="109">
        <f>'3. % BY PRIORITY'!Q9</f>
        <v>1</v>
      </c>
      <c r="F5" s="105">
        <f>'3. % BY PRIORITY'!U9</f>
        <v>1.6393442622950821E-2</v>
      </c>
      <c r="G5" s="110">
        <f>'3. % BY PRIORITY'!Q13+'3. % BY PRIORITY'!Q14</f>
        <v>1</v>
      </c>
      <c r="H5" s="107">
        <f>'3. % BY PRIORITY'!U13</f>
        <v>1.6393442622950821E-2</v>
      </c>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row>
    <row r="6" spans="1:40" s="92" customFormat="1" ht="21.75" thickTop="1" thickBot="1" x14ac:dyDescent="0.3">
      <c r="A6" s="91"/>
      <c r="B6" s="102" t="s">
        <v>65</v>
      </c>
      <c r="C6" s="93"/>
      <c r="D6" s="137"/>
      <c r="E6" s="93"/>
      <c r="F6" s="137"/>
      <c r="G6" s="93"/>
      <c r="H6" s="138"/>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row>
    <row r="7" spans="1:40" s="92" customFormat="1" ht="37.5" customHeight="1" thickTop="1" thickBot="1" x14ac:dyDescent="0.3">
      <c r="A7" s="91"/>
      <c r="B7" s="100" t="s">
        <v>134</v>
      </c>
      <c r="C7" s="108">
        <f>'3. % BY PRIORITY'!Q30+'3. % BY PRIORITY'!Q31</f>
        <v>11</v>
      </c>
      <c r="D7" s="136">
        <f>'3. % BY PRIORITY'!U30</f>
        <v>0.91666666666666674</v>
      </c>
      <c r="E7" s="111">
        <f>'3. % BY PRIORITY'!Q33</f>
        <v>0</v>
      </c>
      <c r="F7" s="105">
        <f>'3. % BY PRIORITY'!U33</f>
        <v>0</v>
      </c>
      <c r="G7" s="110">
        <f>'3. % BY PRIORITY'!Q37+'3. % BY PRIORITY'!Q38</f>
        <v>1</v>
      </c>
      <c r="H7" s="107">
        <f>'3. % BY PRIORITY'!U37</f>
        <v>8.3333333333333329E-2</v>
      </c>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row>
    <row r="8" spans="1:40" s="92" customFormat="1" ht="37.5" customHeight="1" thickTop="1" thickBot="1" x14ac:dyDescent="0.3">
      <c r="A8" s="91"/>
      <c r="B8" s="100" t="s">
        <v>135</v>
      </c>
      <c r="C8" s="108">
        <f>'3. % BY PRIORITY'!Q52+'3. % BY PRIORITY'!Q53</f>
        <v>48</v>
      </c>
      <c r="D8" s="136">
        <f>'3. % BY PRIORITY'!U52</f>
        <v>0.97959183673469385</v>
      </c>
      <c r="E8" s="111">
        <f>'3. % BY PRIORITY'!Q55</f>
        <v>1</v>
      </c>
      <c r="F8" s="105">
        <f>'3. % BY PRIORITY'!U55</f>
        <v>2.0408163265306121E-2</v>
      </c>
      <c r="G8" s="110">
        <f>'3. % BY PRIORITY'!Q59+'3. % BY PRIORITY'!Q60</f>
        <v>0</v>
      </c>
      <c r="H8" s="107">
        <f>'3. % BY PRIORITY'!U59</f>
        <v>0</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row>
    <row r="9" spans="1:40" s="30" customFormat="1" ht="15.75" thickTop="1" x14ac:dyDescent="0.25">
      <c r="D9" s="96"/>
    </row>
    <row r="10" spans="1:40" s="30" customFormat="1" x14ac:dyDescent="0.25">
      <c r="D10" s="96"/>
    </row>
    <row r="11" spans="1:40" s="30" customFormat="1" x14ac:dyDescent="0.25">
      <c r="D11" s="96"/>
    </row>
    <row r="12" spans="1:40" s="30" customFormat="1" x14ac:dyDescent="0.25">
      <c r="D12" s="96"/>
    </row>
    <row r="13" spans="1:40" s="30" customFormat="1" x14ac:dyDescent="0.25">
      <c r="D13" s="96"/>
    </row>
    <row r="14" spans="1:40" s="30" customFormat="1" x14ac:dyDescent="0.25">
      <c r="D14" s="96"/>
    </row>
    <row r="15" spans="1:40" s="30" customFormat="1" x14ac:dyDescent="0.25">
      <c r="D15" s="96"/>
    </row>
    <row r="16" spans="1:40" s="30" customFormat="1" x14ac:dyDescent="0.25">
      <c r="D16" s="96"/>
    </row>
    <row r="17" spans="4:4" s="30" customFormat="1" x14ac:dyDescent="0.25">
      <c r="D17" s="96"/>
    </row>
    <row r="18" spans="4:4" s="30" customFormat="1" x14ac:dyDescent="0.25">
      <c r="D18" s="96"/>
    </row>
    <row r="19" spans="4:4" s="30" customFormat="1" x14ac:dyDescent="0.25">
      <c r="D19" s="96"/>
    </row>
    <row r="20" spans="4:4" s="30" customFormat="1" x14ac:dyDescent="0.25">
      <c r="D20" s="96"/>
    </row>
    <row r="21" spans="4:4" s="30" customFormat="1" x14ac:dyDescent="0.25">
      <c r="D21" s="96"/>
    </row>
    <row r="22" spans="4:4" s="30" customFormat="1" x14ac:dyDescent="0.25">
      <c r="D22" s="96"/>
    </row>
    <row r="23" spans="4:4" s="30" customFormat="1" x14ac:dyDescent="0.25">
      <c r="D23" s="96"/>
    </row>
    <row r="24" spans="4:4" s="30" customFormat="1" x14ac:dyDescent="0.25">
      <c r="D24" s="96"/>
    </row>
    <row r="25" spans="4:4" s="30" customFormat="1" x14ac:dyDescent="0.25">
      <c r="D25" s="96"/>
    </row>
    <row r="26" spans="4:4" s="30" customFormat="1" x14ac:dyDescent="0.25">
      <c r="D26" s="96"/>
    </row>
    <row r="27" spans="4:4" s="30" customFormat="1" x14ac:dyDescent="0.25">
      <c r="D27" s="96"/>
    </row>
    <row r="28" spans="4:4" s="30" customFormat="1" x14ac:dyDescent="0.25">
      <c r="D28" s="96"/>
    </row>
    <row r="29" spans="4:4" s="30" customFormat="1" x14ac:dyDescent="0.25">
      <c r="D29" s="96"/>
    </row>
    <row r="30" spans="4:4" s="30" customFormat="1" x14ac:dyDescent="0.25">
      <c r="D30" s="96"/>
    </row>
    <row r="31" spans="4:4" s="30" customFormat="1" x14ac:dyDescent="0.25">
      <c r="D31" s="96"/>
    </row>
    <row r="32" spans="4:4" s="30" customFormat="1" x14ac:dyDescent="0.25">
      <c r="D32" s="96"/>
    </row>
    <row r="33" spans="4:4" s="30" customFormat="1" x14ac:dyDescent="0.25">
      <c r="D33" s="96"/>
    </row>
    <row r="34" spans="4:4" s="30" customFormat="1" x14ac:dyDescent="0.25">
      <c r="D34" s="96"/>
    </row>
    <row r="35" spans="4:4" s="30" customFormat="1" x14ac:dyDescent="0.25">
      <c r="D35" s="96"/>
    </row>
    <row r="36" spans="4:4" s="30" customFormat="1" x14ac:dyDescent="0.25">
      <c r="D36" s="96"/>
    </row>
    <row r="37" spans="4:4" s="30" customFormat="1" x14ac:dyDescent="0.25">
      <c r="D37" s="96"/>
    </row>
    <row r="38" spans="4:4" s="30" customFormat="1" x14ac:dyDescent="0.25">
      <c r="D38" s="96"/>
    </row>
    <row r="39" spans="4:4" s="30" customFormat="1" x14ac:dyDescent="0.25">
      <c r="D39" s="96"/>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heetViews>
  <sheetFormatPr defaultColWidth="9.140625" defaultRowHeight="15" x14ac:dyDescent="0.25"/>
  <cols>
    <col min="1" max="1" width="9.140625" style="30"/>
    <col min="2" max="2" width="49.5703125" style="23" customWidth="1"/>
    <col min="3" max="3" width="27.140625" style="23" customWidth="1"/>
    <col min="4" max="4" width="27.140625" style="99" customWidth="1"/>
    <col min="5" max="8" width="27.140625" style="23" customWidth="1"/>
    <col min="9" max="40" width="9.140625" style="30"/>
    <col min="41" max="16384" width="9.140625" style="23"/>
  </cols>
  <sheetData>
    <row r="1" spans="1:40" s="30" customFormat="1" ht="33" customHeight="1" thickBot="1" x14ac:dyDescent="0.3">
      <c r="B1" s="33" t="s">
        <v>74</v>
      </c>
      <c r="D1" s="96"/>
    </row>
    <row r="2" spans="1:40" ht="40.5" customHeight="1" thickTop="1" thickBot="1" x14ac:dyDescent="0.3">
      <c r="B2" s="374" t="s">
        <v>297</v>
      </c>
      <c r="C2" s="376" t="s">
        <v>19</v>
      </c>
      <c r="D2" s="377"/>
      <c r="E2" s="378" t="s">
        <v>20</v>
      </c>
      <c r="F2" s="379"/>
      <c r="G2" s="380" t="s">
        <v>21</v>
      </c>
      <c r="H2" s="381"/>
    </row>
    <row r="3" spans="1:40" ht="50.25" customHeight="1" thickTop="1" thickBot="1" x14ac:dyDescent="0.3">
      <c r="B3" s="375"/>
      <c r="C3" s="103" t="s">
        <v>62</v>
      </c>
      <c r="D3" s="98" t="s">
        <v>25</v>
      </c>
      <c r="E3" s="104" t="s">
        <v>62</v>
      </c>
      <c r="F3" s="105" t="s">
        <v>25</v>
      </c>
      <c r="G3" s="106" t="s">
        <v>62</v>
      </c>
      <c r="H3" s="107" t="s">
        <v>25</v>
      </c>
    </row>
    <row r="4" spans="1:40" s="24" customFormat="1" ht="21.75" thickTop="1" thickBot="1" x14ac:dyDescent="0.3">
      <c r="A4" s="31"/>
      <c r="B4" s="94" t="s">
        <v>63</v>
      </c>
      <c r="C4" s="61"/>
      <c r="D4" s="97"/>
      <c r="E4" s="61"/>
      <c r="F4" s="61"/>
      <c r="G4" s="61"/>
      <c r="H4" s="95"/>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92" customFormat="1" ht="37.5" customHeight="1" thickTop="1" thickBot="1" x14ac:dyDescent="0.3">
      <c r="A5" s="91"/>
      <c r="B5" s="100" t="s">
        <v>64</v>
      </c>
      <c r="C5" s="108">
        <f>'3. % BY PRIORITY'!X6+'3. % BY PRIORITY'!X7</f>
        <v>0</v>
      </c>
      <c r="D5" s="136" t="e">
        <f>'3. % BY PRIORITY'!AB6</f>
        <v>#DIV/0!</v>
      </c>
      <c r="E5" s="109">
        <f>'3. % BY PRIORITY'!X9+'3. % BY PRIORITY'!X10+'3. % BY PRIORITY'!X11</f>
        <v>0</v>
      </c>
      <c r="F5" s="105" t="e">
        <f>'3. % BY PRIORITY'!AB9</f>
        <v>#DIV/0!</v>
      </c>
      <c r="G5" s="110">
        <f>'3. % BY PRIORITY'!X13+'3. % BY PRIORITY'!X14</f>
        <v>0</v>
      </c>
      <c r="H5" s="107" t="e">
        <f>'3. % BY PRIORITY'!AB13</f>
        <v>#DIV/0!</v>
      </c>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row>
    <row r="6" spans="1:40" s="92" customFormat="1" ht="21.75" thickTop="1" thickBot="1" x14ac:dyDescent="0.3">
      <c r="A6" s="91"/>
      <c r="B6" s="102" t="s">
        <v>65</v>
      </c>
      <c r="C6" s="93"/>
      <c r="D6" s="137"/>
      <c r="E6" s="93"/>
      <c r="F6" s="137"/>
      <c r="G6" s="93"/>
      <c r="H6" s="138"/>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row>
    <row r="7" spans="1:40" s="92" customFormat="1" ht="37.5" customHeight="1" thickTop="1" thickBot="1" x14ac:dyDescent="0.3">
      <c r="A7" s="91"/>
      <c r="B7" s="100" t="s">
        <v>133</v>
      </c>
      <c r="C7" s="108" t="e">
        <f>'3. % BY PRIORITY'!#REF!+'3. % BY PRIORITY'!#REF!</f>
        <v>#REF!</v>
      </c>
      <c r="D7" s="136" t="e">
        <f>'3. % BY PRIORITY'!#REF!</f>
        <v>#REF!</v>
      </c>
      <c r="E7" s="111" t="e">
        <f>'3. % BY PRIORITY'!#REF!+'3. % BY PRIORITY'!#REF!+'3. % BY PRIORITY'!#REF!</f>
        <v>#REF!</v>
      </c>
      <c r="F7" s="105" t="e">
        <f>'3. % BY PRIORITY'!#REF!</f>
        <v>#REF!</v>
      </c>
      <c r="G7" s="110" t="e">
        <f>'3. % BY PRIORITY'!#REF!+'3. % BY PRIORITY'!#REF!</f>
        <v>#REF!</v>
      </c>
      <c r="H7" s="107" t="e">
        <f>'3. % BY PRIORITY'!#REF!</f>
        <v>#REF!</v>
      </c>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row>
    <row r="8" spans="1:40" s="92" customFormat="1" ht="37.5" customHeight="1" thickTop="1" thickBot="1" x14ac:dyDescent="0.3">
      <c r="A8" s="91"/>
      <c r="B8" s="100" t="s">
        <v>134</v>
      </c>
      <c r="C8" s="108">
        <f>'3. % BY PRIORITY'!X30+'3. % BY PRIORITY'!X31</f>
        <v>0</v>
      </c>
      <c r="D8" s="136" t="e">
        <f>'3. % BY PRIORITY'!AB30</f>
        <v>#DIV/0!</v>
      </c>
      <c r="E8" s="111">
        <f>'3. % BY PRIORITY'!X33+'3. % BY PRIORITY'!X34+'3. % BY PRIORITY'!X35</f>
        <v>0</v>
      </c>
      <c r="F8" s="105" t="e">
        <f>'3. % BY PRIORITY'!AB33</f>
        <v>#DIV/0!</v>
      </c>
      <c r="G8" s="110">
        <f>'3. % BY PRIORITY'!X37+'3. % BY PRIORITY'!X38</f>
        <v>0</v>
      </c>
      <c r="H8" s="107" t="e">
        <f>'3. % BY PRIORITY'!AB37</f>
        <v>#DIV/0!</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row>
    <row r="9" spans="1:40" s="92" customFormat="1" ht="37.5" customHeight="1" thickTop="1" thickBot="1" x14ac:dyDescent="0.3">
      <c r="A9" s="91"/>
      <c r="B9" s="100" t="s">
        <v>135</v>
      </c>
      <c r="C9" s="108">
        <f>'3. % BY PRIORITY'!X52+'3. % BY PRIORITY'!X53</f>
        <v>0</v>
      </c>
      <c r="D9" s="136" t="e">
        <f>'3. % BY PRIORITY'!AB52</f>
        <v>#DIV/0!</v>
      </c>
      <c r="E9" s="111">
        <f>'3. % BY PRIORITY'!X55+'3. % BY PRIORITY'!X56+'3. % BY PRIORITY'!X57</f>
        <v>0</v>
      </c>
      <c r="F9" s="105" t="e">
        <f>'3. % BY PRIORITY'!AB55</f>
        <v>#DIV/0!</v>
      </c>
      <c r="G9" s="110">
        <f>'3. % BY PRIORITY'!X59+'3. % BY PRIORITY'!X60</f>
        <v>0</v>
      </c>
      <c r="H9" s="107" t="e">
        <f>'3. % BY PRIORITY'!AB59</f>
        <v>#DIV/0!</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row>
    <row r="10" spans="1:40" s="92" customFormat="1" ht="21.75" thickTop="1" thickBot="1" x14ac:dyDescent="0.3">
      <c r="A10" s="91"/>
      <c r="B10" s="102" t="s">
        <v>66</v>
      </c>
      <c r="C10" s="93"/>
      <c r="D10" s="137"/>
      <c r="E10" s="93"/>
      <c r="F10" s="137"/>
      <c r="G10" s="93"/>
      <c r="H10" s="138"/>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row>
    <row r="11" spans="1:40" s="92" customFormat="1" ht="37.5" customHeight="1" thickTop="1" thickBot="1" x14ac:dyDescent="0.3">
      <c r="A11" s="91"/>
      <c r="B11" s="101" t="s">
        <v>76</v>
      </c>
      <c r="C11" s="108" t="e">
        <f>#REF!+#REF!</f>
        <v>#REF!</v>
      </c>
      <c r="D11" s="136" t="e">
        <f>#REF!</f>
        <v>#REF!</v>
      </c>
      <c r="E11" s="111" t="e">
        <f>#REF!+#REF!+#REF!</f>
        <v>#REF!</v>
      </c>
      <c r="F11" s="105" t="e">
        <f>#REF!</f>
        <v>#REF!</v>
      </c>
      <c r="G11" s="110" t="e">
        <f>#REF!+#REF!</f>
        <v>#REF!</v>
      </c>
      <c r="H11" s="107" t="e">
        <f>#REF!</f>
        <v>#REF!</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40" s="92" customFormat="1" ht="37.5" customHeight="1" thickTop="1" thickBot="1" x14ac:dyDescent="0.3">
      <c r="A12" s="91"/>
      <c r="B12" s="101" t="s">
        <v>84</v>
      </c>
      <c r="C12" s="108" t="e">
        <f>#REF!+#REF!</f>
        <v>#REF!</v>
      </c>
      <c r="D12" s="136" t="e">
        <f>#REF!</f>
        <v>#REF!</v>
      </c>
      <c r="E12" s="112" t="e">
        <f>#REF!+#REF!+#REF!</f>
        <v>#REF!</v>
      </c>
      <c r="F12" s="105" t="e">
        <f>#REF!</f>
        <v>#REF!</v>
      </c>
      <c r="G12" s="110" t="e">
        <f>#REF!+#REF!</f>
        <v>#REF!</v>
      </c>
      <c r="H12" s="107" t="e">
        <f>#REF!</f>
        <v>#REF!</v>
      </c>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row>
    <row r="13" spans="1:40" s="92" customFormat="1" ht="37.5" customHeight="1" thickTop="1" thickBot="1" x14ac:dyDescent="0.3">
      <c r="A13" s="91"/>
      <c r="B13" s="101" t="s">
        <v>200</v>
      </c>
      <c r="C13" s="108" t="e">
        <f>#REF!+#REF!</f>
        <v>#REF!</v>
      </c>
      <c r="D13" s="136" t="e">
        <f>#REF!</f>
        <v>#REF!</v>
      </c>
      <c r="E13" s="112" t="e">
        <f>#REF!+#REF!+#REF!</f>
        <v>#REF!</v>
      </c>
      <c r="F13" s="105" t="e">
        <f>#REF!</f>
        <v>#REF!</v>
      </c>
      <c r="G13" s="110" t="e">
        <f>#REF!+#REF!</f>
        <v>#REF!</v>
      </c>
      <c r="H13" s="107" t="e">
        <f>#REF!</f>
        <v>#REF!</v>
      </c>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row>
    <row r="14" spans="1:40" s="92" customFormat="1" ht="37.5" customHeight="1" thickTop="1" thickBot="1" x14ac:dyDescent="0.3">
      <c r="A14" s="91"/>
      <c r="B14" s="101" t="s">
        <v>89</v>
      </c>
      <c r="C14" s="108" t="e">
        <f>#REF!+#REF!</f>
        <v>#REF!</v>
      </c>
      <c r="D14" s="136" t="e">
        <f>#REF!</f>
        <v>#REF!</v>
      </c>
      <c r="E14" s="112" t="e">
        <f>#REF!+#REF!+#REF!</f>
        <v>#REF!</v>
      </c>
      <c r="F14" s="105" t="e">
        <f>#REF!</f>
        <v>#REF!</v>
      </c>
      <c r="G14" s="110" t="e">
        <f>#REF!+#REF!</f>
        <v>#REF!</v>
      </c>
      <c r="H14" s="107" t="e">
        <f>#REF!</f>
        <v>#REF!</v>
      </c>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row>
    <row r="15" spans="1:40" s="92" customFormat="1" ht="37.5" customHeight="1" thickTop="1" thickBot="1" x14ac:dyDescent="0.3">
      <c r="A15" s="91"/>
      <c r="B15" s="101" t="s">
        <v>91</v>
      </c>
      <c r="C15" s="108" t="e">
        <f>#REF!+#REF!</f>
        <v>#REF!</v>
      </c>
      <c r="D15" s="136" t="e">
        <f>#REF!</f>
        <v>#REF!</v>
      </c>
      <c r="E15" s="112" t="e">
        <f>#REF!+#REF!+#REF!</f>
        <v>#REF!</v>
      </c>
      <c r="F15" s="105" t="e">
        <f>#REF!</f>
        <v>#REF!</v>
      </c>
      <c r="G15" s="110" t="e">
        <f>#REF!+#REF!</f>
        <v>#REF!</v>
      </c>
      <c r="H15" s="107" t="e">
        <f>#REF!</f>
        <v>#REF!</v>
      </c>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row>
    <row r="16" spans="1:40" s="92" customFormat="1" ht="37.5" customHeight="1" thickTop="1" thickBot="1" x14ac:dyDescent="0.3">
      <c r="A16" s="91"/>
      <c r="B16" s="101" t="s">
        <v>5</v>
      </c>
      <c r="C16" s="108" t="e">
        <f>#REF!+#REF!</f>
        <v>#REF!</v>
      </c>
      <c r="D16" s="136" t="e">
        <f>#REF!</f>
        <v>#REF!</v>
      </c>
      <c r="E16" s="112" t="e">
        <f>#REF!+#REF!+#REF!</f>
        <v>#REF!</v>
      </c>
      <c r="F16" s="105" t="e">
        <f>#REF!</f>
        <v>#REF!</v>
      </c>
      <c r="G16" s="110" t="e">
        <f>#REF!+#REF!</f>
        <v>#REF!</v>
      </c>
      <c r="H16" s="107" t="e">
        <f>#REF!</f>
        <v>#REF!</v>
      </c>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row>
    <row r="17" spans="1:40" s="92" customFormat="1" ht="37.5" customHeight="1" thickTop="1" thickBot="1" x14ac:dyDescent="0.3">
      <c r="A17" s="91"/>
      <c r="B17" s="101" t="s">
        <v>199</v>
      </c>
      <c r="C17" s="108" t="e">
        <f>#REF!+#REF!</f>
        <v>#REF!</v>
      </c>
      <c r="D17" s="136" t="e">
        <f>#REF!</f>
        <v>#REF!</v>
      </c>
      <c r="E17" s="112" t="e">
        <f>#REF!+#REF!+#REF!</f>
        <v>#REF!</v>
      </c>
      <c r="F17" s="105" t="e">
        <f>#REF!</f>
        <v>#REF!</v>
      </c>
      <c r="G17" s="110" t="e">
        <f>#REF!+#REF!</f>
        <v>#REF!</v>
      </c>
      <c r="H17" s="107" t="e">
        <f>#REF!</f>
        <v>#REF!</v>
      </c>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row>
    <row r="18" spans="1:40" s="30" customFormat="1" ht="15.75" thickTop="1" x14ac:dyDescent="0.25">
      <c r="D18" s="96"/>
    </row>
    <row r="19" spans="1:40" s="30" customFormat="1" x14ac:dyDescent="0.25">
      <c r="D19" s="96"/>
    </row>
    <row r="20" spans="1:40" s="30" customFormat="1" x14ac:dyDescent="0.25">
      <c r="D20" s="96"/>
    </row>
    <row r="21" spans="1:40" s="30" customFormat="1" x14ac:dyDescent="0.25">
      <c r="D21" s="96"/>
    </row>
    <row r="22" spans="1:40" s="30" customFormat="1" x14ac:dyDescent="0.25">
      <c r="D22" s="96"/>
    </row>
    <row r="23" spans="1:40" s="30" customFormat="1" x14ac:dyDescent="0.25">
      <c r="D23" s="96"/>
    </row>
    <row r="24" spans="1:40" s="30" customFormat="1" x14ac:dyDescent="0.25">
      <c r="D24" s="96"/>
    </row>
    <row r="25" spans="1:40" s="30" customFormat="1" x14ac:dyDescent="0.25">
      <c r="D25" s="96"/>
    </row>
    <row r="26" spans="1:40" s="30" customFormat="1" x14ac:dyDescent="0.25">
      <c r="D26" s="96"/>
    </row>
    <row r="27" spans="1:40" s="30" customFormat="1" x14ac:dyDescent="0.25">
      <c r="D27" s="96"/>
    </row>
    <row r="28" spans="1:40" s="30" customFormat="1" x14ac:dyDescent="0.25">
      <c r="D28" s="96"/>
    </row>
    <row r="29" spans="1:40" s="30" customFormat="1" x14ac:dyDescent="0.25">
      <c r="D29" s="96"/>
    </row>
    <row r="30" spans="1:40" s="30" customFormat="1" x14ac:dyDescent="0.25">
      <c r="D30" s="96"/>
    </row>
    <row r="31" spans="1:40" s="30" customFormat="1" x14ac:dyDescent="0.25">
      <c r="D31" s="96"/>
    </row>
    <row r="32" spans="1:40" s="30" customFormat="1" x14ac:dyDescent="0.25">
      <c r="D32" s="96"/>
    </row>
    <row r="33" spans="4:4" s="30" customFormat="1" x14ac:dyDescent="0.25">
      <c r="D33" s="96"/>
    </row>
    <row r="34" spans="4:4" s="30" customFormat="1" x14ac:dyDescent="0.25">
      <c r="D34" s="96"/>
    </row>
    <row r="35" spans="4:4" s="30" customFormat="1" x14ac:dyDescent="0.25">
      <c r="D35" s="96"/>
    </row>
    <row r="36" spans="4:4" s="30" customFormat="1" x14ac:dyDescent="0.25">
      <c r="D36" s="96"/>
    </row>
    <row r="37" spans="4:4" s="30" customFormat="1" x14ac:dyDescent="0.25">
      <c r="D37" s="96"/>
    </row>
    <row r="38" spans="4:4" s="30" customFormat="1" x14ac:dyDescent="0.25">
      <c r="D38" s="96"/>
    </row>
    <row r="39" spans="4:4" s="30" customFormat="1" x14ac:dyDescent="0.25">
      <c r="D39" s="96"/>
    </row>
    <row r="40" spans="4:4" s="30" customFormat="1" x14ac:dyDescent="0.25">
      <c r="D40" s="96"/>
    </row>
    <row r="41" spans="4:4" s="30" customFormat="1" x14ac:dyDescent="0.25">
      <c r="D41" s="96"/>
    </row>
    <row r="42" spans="4:4" s="30" customFormat="1" x14ac:dyDescent="0.25">
      <c r="D42" s="96"/>
    </row>
    <row r="43" spans="4:4" s="30" customFormat="1" x14ac:dyDescent="0.25">
      <c r="D43" s="96"/>
    </row>
    <row r="44" spans="4:4" s="30" customFormat="1" x14ac:dyDescent="0.25">
      <c r="D44" s="96"/>
    </row>
    <row r="45" spans="4:4" s="30" customFormat="1" x14ac:dyDescent="0.25">
      <c r="D45" s="96"/>
    </row>
    <row r="46" spans="4:4" s="30" customFormat="1" x14ac:dyDescent="0.25">
      <c r="D46" s="96"/>
    </row>
    <row r="47" spans="4:4" s="30" customFormat="1" x14ac:dyDescent="0.25">
      <c r="D47" s="96"/>
    </row>
    <row r="48" spans="4:4" s="30" customFormat="1" x14ac:dyDescent="0.25">
      <c r="D48" s="96"/>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35</vt:i4>
      </vt:variant>
    </vt:vector>
  </HeadingPairs>
  <TitlesOfParts>
    <vt:vector size="46" baseType="lpstr">
      <vt:lpstr>INDEX</vt:lpstr>
      <vt:lpstr>1. ALL DATA</vt:lpstr>
      <vt:lpstr>2. STATUS TRACKING</vt:lpstr>
      <vt:lpstr>3. % BY PRIORITY</vt:lpstr>
      <vt:lpstr>4. CHARTS BY PRIORITY</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CustomPivot</vt:lpstr>
      <vt:lpstr>ELE_Q1</vt:lpstr>
      <vt:lpstr>ELE_Q2</vt:lpstr>
      <vt:lpstr>ELE_Q3</vt:lpstr>
      <vt:lpstr>ELE_Q4</vt:lpstr>
      <vt:lpstr>ELEQ1</vt:lpstr>
      <vt:lpstr>ELEQ2</vt:lpstr>
      <vt:lpstr>ELEQ3</vt:lpstr>
      <vt:lpstr>ELEQ4</vt:lpstr>
      <vt:lpstr>ELTB_Q1</vt:lpstr>
      <vt:lpstr>ELTB_Q2</vt:lpstr>
      <vt:lpstr>ELTB_Q3</vt:lpstr>
      <vt:lpstr>ELTB_Q4</vt:lpstr>
      <vt:lpstr>ELTBQ1</vt:lpstr>
      <vt:lpstr>ELTBQ2</vt:lpstr>
      <vt:lpstr>ELTBQ3</vt:lpstr>
      <vt:lpstr>ELTBQ4</vt:lpstr>
      <vt:lpstr>'1. ALL DATA'!OLE_LINK3</vt:lpstr>
      <vt:lpstr>PLEG_1617</vt:lpstr>
      <vt:lpstr>'1. ALL DATA'!Print_Area</vt:lpstr>
      <vt:lpstr>'1. ALL DATA'!Print_Titles</vt:lpstr>
      <vt:lpstr>PSC_1617</vt:lpstr>
      <vt:lpstr>PWBQ1</vt:lpstr>
      <vt:lpstr>RBVQ1</vt:lpstr>
      <vt:lpstr>RBVQ2</vt:lpstr>
      <vt:lpstr>RBVQ3</vt:lpstr>
      <vt:lpstr>RBVQ4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Chris Ebberley</cp:lastModifiedBy>
  <cp:lastPrinted>2017-03-03T16:00:08Z</cp:lastPrinted>
  <dcterms:created xsi:type="dcterms:W3CDTF">2011-03-30T14:03:44Z</dcterms:created>
  <dcterms:modified xsi:type="dcterms:W3CDTF">2019-03-04T17:33:54Z</dcterms:modified>
</cp:coreProperties>
</file>