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35" windowWidth="16605" windowHeight="9435"/>
  </bookViews>
  <sheets>
    <sheet name="1. Equality Actions" sheetId="1" r:id="rId1"/>
    <sheet name="2. Status tracking" sheetId="2" r:id="rId2"/>
    <sheet name="3. Percentages" sheetId="7" r:id="rId3"/>
    <sheet name="4. Charts" sheetId="6" r:id="rId4"/>
  </sheets>
  <definedNames>
    <definedName name="_xlnm._FilterDatabase" localSheetId="0" hidden="1">'1. Equality Actions'!$A$2:$P$19</definedName>
    <definedName name="list">#REF!</definedName>
    <definedName name="_xlnm.Print_Area" localSheetId="0">'1. Equality Actions'!$A$1:$M$161</definedName>
  </definedNames>
  <calcPr calcId="125725"/>
</workbook>
</file>

<file path=xl/calcChain.xml><?xml version="1.0" encoding="utf-8"?>
<calcChain xmlns="http://schemas.openxmlformats.org/spreadsheetml/2006/main">
  <c r="K39" i="7"/>
  <c r="K28"/>
  <c r="K27"/>
  <c r="H4" i="2"/>
  <c r="H5"/>
  <c r="H6"/>
  <c r="H7"/>
  <c r="H8"/>
  <c r="H9"/>
  <c r="H10"/>
  <c r="H11"/>
  <c r="H12"/>
  <c r="H13"/>
  <c r="H14"/>
  <c r="H15"/>
  <c r="H16"/>
  <c r="H17"/>
  <c r="H18"/>
  <c r="H19"/>
  <c r="G4" l="1"/>
  <c r="G5"/>
  <c r="G6"/>
  <c r="G7"/>
  <c r="G8"/>
  <c r="G9"/>
  <c r="G10"/>
  <c r="G11"/>
  <c r="G12"/>
  <c r="G13"/>
  <c r="G14"/>
  <c r="G15"/>
  <c r="G16"/>
  <c r="G17"/>
  <c r="G18"/>
  <c r="G19"/>
  <c r="C5" i="7"/>
  <c r="C6"/>
  <c r="C15"/>
  <c r="C17"/>
  <c r="F3" i="2"/>
  <c r="F4"/>
  <c r="F5"/>
  <c r="F6"/>
  <c r="F7"/>
  <c r="F8"/>
  <c r="F9"/>
  <c r="F10"/>
  <c r="F11"/>
  <c r="F12"/>
  <c r="F13"/>
  <c r="F14"/>
  <c r="F15"/>
  <c r="F16"/>
  <c r="F17"/>
  <c r="F18"/>
  <c r="F19"/>
  <c r="C8" i="7"/>
  <c r="C12"/>
  <c r="C13"/>
  <c r="C16"/>
  <c r="C18"/>
  <c r="K40"/>
  <c r="C40"/>
  <c r="C39"/>
  <c r="K38"/>
  <c r="C38"/>
  <c r="K37"/>
  <c r="C37"/>
  <c r="K35"/>
  <c r="C35"/>
  <c r="K34"/>
  <c r="C34"/>
  <c r="K30"/>
  <c r="C30"/>
  <c r="C28"/>
  <c r="C27"/>
  <c r="K18"/>
  <c r="K17"/>
  <c r="K16"/>
  <c r="K15"/>
  <c r="K13"/>
  <c r="K12"/>
  <c r="K8"/>
  <c r="K6"/>
  <c r="K5"/>
  <c r="A14" i="2"/>
  <c r="B14"/>
  <c r="D14"/>
  <c r="E14"/>
  <c r="A15"/>
  <c r="B15"/>
  <c r="D15"/>
  <c r="E15"/>
  <c r="A16"/>
  <c r="B16"/>
  <c r="D16"/>
  <c r="E16"/>
  <c r="A17"/>
  <c r="B17"/>
  <c r="D17"/>
  <c r="E17"/>
  <c r="A18"/>
  <c r="B18"/>
  <c r="D18"/>
  <c r="E18"/>
  <c r="A19"/>
  <c r="B19"/>
  <c r="D19"/>
  <c r="E19"/>
  <c r="E10"/>
  <c r="E11"/>
  <c r="E12"/>
  <c r="E13"/>
  <c r="E3"/>
  <c r="A4"/>
  <c r="B4"/>
  <c r="D4"/>
  <c r="A5"/>
  <c r="B5"/>
  <c r="D5"/>
  <c r="A6"/>
  <c r="B6"/>
  <c r="D6"/>
  <c r="A7"/>
  <c r="B7"/>
  <c r="D7"/>
  <c r="A8"/>
  <c r="B8"/>
  <c r="D8"/>
  <c r="A9"/>
  <c r="B9"/>
  <c r="D9"/>
  <c r="A10"/>
  <c r="B10"/>
  <c r="D10"/>
  <c r="A11"/>
  <c r="B11"/>
  <c r="D11"/>
  <c r="A12"/>
  <c r="B12"/>
  <c r="D12"/>
  <c r="A13"/>
  <c r="B13"/>
  <c r="D13"/>
  <c r="D3"/>
  <c r="B3"/>
  <c r="A3"/>
  <c r="H3" l="1"/>
  <c r="G3"/>
  <c r="E4"/>
  <c r="E5"/>
  <c r="E6"/>
  <c r="E7"/>
  <c r="E8"/>
  <c r="E9"/>
  <c r="C19" i="7" l="1"/>
  <c r="C41"/>
  <c r="D35" s="1"/>
  <c r="K41"/>
  <c r="L28" s="1"/>
  <c r="K19"/>
  <c r="D13" l="1"/>
  <c r="L16"/>
  <c r="M16" s="1"/>
  <c r="L13"/>
  <c r="D40"/>
  <c r="E40" s="1"/>
  <c r="L18"/>
  <c r="M18" s="1"/>
  <c r="D6"/>
  <c r="D5"/>
  <c r="K42"/>
  <c r="N28" s="1"/>
  <c r="C42"/>
  <c r="F34" s="1"/>
  <c r="L30"/>
  <c r="M30" s="1"/>
  <c r="L35"/>
  <c r="D34"/>
  <c r="E34" s="1"/>
  <c r="L8"/>
  <c r="M8" s="1"/>
  <c r="L15"/>
  <c r="M15" s="1"/>
  <c r="K20"/>
  <c r="N8" s="1"/>
  <c r="P8" s="1"/>
  <c r="L6"/>
  <c r="L17"/>
  <c r="M17" s="1"/>
  <c r="D37"/>
  <c r="E37" s="1"/>
  <c r="L12"/>
  <c r="M12" s="1"/>
  <c r="L5"/>
  <c r="D30"/>
  <c r="E30" s="1"/>
  <c r="L39"/>
  <c r="M39" s="1"/>
  <c r="D28"/>
  <c r="L37"/>
  <c r="M37" s="1"/>
  <c r="L38"/>
  <c r="M38" s="1"/>
  <c r="L27"/>
  <c r="M27" s="1"/>
  <c r="L40"/>
  <c r="M40" s="1"/>
  <c r="D27"/>
  <c r="D38"/>
  <c r="E38" s="1"/>
  <c r="L34"/>
  <c r="D39"/>
  <c r="E39" s="1"/>
  <c r="D18"/>
  <c r="E18" s="1"/>
  <c r="D17"/>
  <c r="E17" s="1"/>
  <c r="D12"/>
  <c r="E12" s="1"/>
  <c r="D8"/>
  <c r="E8" s="1"/>
  <c r="C20"/>
  <c r="F5" s="1"/>
  <c r="D16"/>
  <c r="E16" s="1"/>
  <c r="D15"/>
  <c r="E15" s="1"/>
  <c r="AH8" i="6" l="1"/>
  <c r="AK8"/>
  <c r="N13" i="7"/>
  <c r="F13"/>
  <c r="N34"/>
  <c r="N27"/>
  <c r="P27" s="1"/>
  <c r="AJ7" i="6" s="1"/>
  <c r="N30" i="7"/>
  <c r="P30" s="1"/>
  <c r="AJ8" i="6" s="1"/>
  <c r="N35" i="7"/>
  <c r="E5"/>
  <c r="M34"/>
  <c r="F28"/>
  <c r="F30"/>
  <c r="H30" s="1"/>
  <c r="AI8" i="6" s="1"/>
  <c r="M5" i="7"/>
  <c r="F27"/>
  <c r="F35"/>
  <c r="H34" s="1"/>
  <c r="AI9" i="6" s="1"/>
  <c r="N5" i="7"/>
  <c r="N12"/>
  <c r="P12" s="1"/>
  <c r="AK9" i="6" s="1"/>
  <c r="N6" i="7"/>
  <c r="E27"/>
  <c r="F6"/>
  <c r="F8"/>
  <c r="H8" s="1"/>
  <c r="AG8" i="6" s="1"/>
  <c r="F12" i="7"/>
  <c r="H12" s="1"/>
  <c r="P34" l="1"/>
  <c r="AJ9" i="6" s="1"/>
  <c r="H27" i="7"/>
  <c r="AI7" i="6" s="1"/>
  <c r="AH9"/>
  <c r="P5" i="7"/>
  <c r="H5"/>
  <c r="AG9" i="6"/>
  <c r="AH7" l="1"/>
</calcChain>
</file>

<file path=xl/sharedStrings.xml><?xml version="1.0" encoding="utf-8"?>
<sst xmlns="http://schemas.openxmlformats.org/spreadsheetml/2006/main" count="298" uniqueCount="117">
  <si>
    <t>Reporting Officer</t>
  </si>
  <si>
    <t>End of Year Acheived? (R/A/G)</t>
  </si>
  <si>
    <t>Comments (Q4)</t>
  </si>
  <si>
    <t>Quarter 1 on track? (R/A/G)</t>
  </si>
  <si>
    <t>Comments / Further action (Q1)</t>
  </si>
  <si>
    <t>Head of Service</t>
  </si>
  <si>
    <t>Reference</t>
  </si>
  <si>
    <t>Quarter 2 on track? (R/A/G)</t>
  </si>
  <si>
    <t>Comments / Further action (Q2)</t>
  </si>
  <si>
    <t>Quarter 3 on track? (R/A/G)</t>
  </si>
  <si>
    <t>Comments / Further action (Q3)</t>
  </si>
  <si>
    <t>Mark Rizk</t>
  </si>
  <si>
    <t>Neil Brown</t>
  </si>
  <si>
    <t>Sal Khan</t>
  </si>
  <si>
    <t>James Abbott</t>
  </si>
  <si>
    <t>Rachel Liddle</t>
  </si>
  <si>
    <t>Q1</t>
  </si>
  <si>
    <t>Q2</t>
  </si>
  <si>
    <t>Q3</t>
  </si>
  <si>
    <t>Q4</t>
  </si>
  <si>
    <t>Green</t>
  </si>
  <si>
    <t>Amber</t>
  </si>
  <si>
    <t>Red</t>
  </si>
  <si>
    <t>Andy O'Brien</t>
  </si>
  <si>
    <t>HRP1</t>
  </si>
  <si>
    <t>Linda McDonald</t>
  </si>
  <si>
    <t>HRP2</t>
  </si>
  <si>
    <t>Completed behind schedule</t>
  </si>
  <si>
    <t>Off Target</t>
  </si>
  <si>
    <t>On track to be achieved</t>
  </si>
  <si>
    <t>Fully Achieved</t>
  </si>
  <si>
    <t>Not yet due</t>
  </si>
  <si>
    <t>Action</t>
  </si>
  <si>
    <t>Status</t>
  </si>
  <si>
    <t>Number of measures</t>
  </si>
  <si>
    <t>% of due indicators</t>
  </si>
  <si>
    <t>R / A / G status</t>
  </si>
  <si>
    <t>Total % of due indicators</t>
  </si>
  <si>
    <t>Target Fully Achieved</t>
  </si>
  <si>
    <t>G</t>
  </si>
  <si>
    <t>On Track to be Achieved</t>
  </si>
  <si>
    <t>In Danger of Falling Behind Target</t>
  </si>
  <si>
    <t>A</t>
  </si>
  <si>
    <t>Completed Behind Schedule</t>
  </si>
  <si>
    <t>R</t>
  </si>
  <si>
    <t>Not yet due to be reported</t>
  </si>
  <si>
    <t>Update not provided</t>
  </si>
  <si>
    <t>Totals</t>
  </si>
  <si>
    <t>Due to be Reported</t>
  </si>
  <si>
    <t>Service Plan Reference</t>
  </si>
  <si>
    <t>Please note that all charts shown below can be amended to be displayed in alternative styles. Please right click on the relevant chart, select "change chart type" and choose your preferred chart option.</t>
  </si>
  <si>
    <t>Charts</t>
  </si>
  <si>
    <t>% of all indicators</t>
  </si>
  <si>
    <t>Total % of all indicators</t>
  </si>
  <si>
    <t>Deferred</t>
  </si>
  <si>
    <t>Deleted</t>
  </si>
  <si>
    <t>Equality Objectives - Quarter One</t>
  </si>
  <si>
    <t>Equality Objectives - Quarter Two</t>
  </si>
  <si>
    <t>Equality Objectives - Quarter Three</t>
  </si>
  <si>
    <t>Equality Objectives - Quarter Four</t>
  </si>
  <si>
    <t xml:space="preserve">Please click on the filter icon displayed in the header of each column to sort and / or filter the data by your preferred option(s). </t>
  </si>
  <si>
    <t>Quarter 4 (January - March 2017)</t>
  </si>
  <si>
    <t>Quarter 1 (April - June 2016)</t>
  </si>
  <si>
    <t>Quarter 2 progress (July - September 2016)</t>
  </si>
  <si>
    <t>Quarter 3 (October - December 2016)</t>
  </si>
  <si>
    <t>Quarter 4 (Jan to March 2017)</t>
  </si>
  <si>
    <t>Quarter 3 (Oct to Dec 2016)</t>
  </si>
  <si>
    <t>Quarter 2 (July - Sept 2016)</t>
  </si>
  <si>
    <t>Overall Performance 2016-17</t>
  </si>
  <si>
    <t>Climate Change Policy EHIA (October 2016)</t>
  </si>
  <si>
    <t>Climate Change Adaptation Plan EHIA (September 2016)</t>
  </si>
  <si>
    <t>Housing Enforcement Policy EHIA (July 2016)</t>
  </si>
  <si>
    <t>Corporate Enforcement Policy EHIA (July 2016)</t>
  </si>
  <si>
    <t>Brett Atkinson</t>
  </si>
  <si>
    <t>Noise Management Policy EHIA (October 2016)</t>
  </si>
  <si>
    <t>The Tenancy Strategy EHIA (2016)</t>
  </si>
  <si>
    <t>Sports Development Strategy EHIA (January 2017)</t>
  </si>
  <si>
    <t>Data Quality Strategy EHIA (2016)</t>
  </si>
  <si>
    <t>Sarah Richardson</t>
  </si>
  <si>
    <t>Council Tax Reduction Scheme Policy EHIA (November 2016)</t>
  </si>
  <si>
    <t>Open Spaces and Playing Pitch Strategy EHIA (2016/17)</t>
  </si>
  <si>
    <t>Andy Mason</t>
  </si>
  <si>
    <t>Neighbourhood Working EHIA (March 2017)</t>
  </si>
  <si>
    <t>Employment of Related Persons Policy EHIA (2016)</t>
  </si>
  <si>
    <t>Appeals Against Dismissal Policy EHIA (2016)</t>
  </si>
  <si>
    <t>Discolure &amp; Barring Service Procedures EHIA (2016)</t>
  </si>
  <si>
    <t>Flexible Working Policy EHIA (2016)</t>
  </si>
  <si>
    <t>Home Working Policy EHIA (2016)</t>
  </si>
  <si>
    <t>Family Friendly Provisions Policy EHIA (2016)</t>
  </si>
  <si>
    <t>HRP3</t>
  </si>
  <si>
    <t>EH05</t>
  </si>
  <si>
    <t>EH06</t>
  </si>
  <si>
    <t>Work has begun on the procurement stage of evidence gathering.</t>
  </si>
  <si>
    <t>Completed for CMT Aug 2016</t>
  </si>
  <si>
    <t>Reviewed as part of policy refresh June 2016 - no changes</t>
  </si>
  <si>
    <t>Reviewed as part of policy refresh - no actions identified</t>
  </si>
  <si>
    <t>to be completed by end Nov 2016</t>
  </si>
  <si>
    <t>No changes to current scheme, as approved by EDR June 2016.</t>
  </si>
  <si>
    <t>EHIA will be reviewed in 2017 for 2018 scheme</t>
  </si>
  <si>
    <t>Achieved in quarter 2</t>
  </si>
  <si>
    <t xml:space="preserve">Review of strategy has not resulted in changes that would require an EHIA.   </t>
  </si>
  <si>
    <t>Until 2017/18</t>
  </si>
  <si>
    <t>Completed November 2016</t>
  </si>
  <si>
    <t>to be completed Q4 as part of policy review</t>
  </si>
  <si>
    <t xml:space="preserve">Review of strategy has not resulted in changes that would require an EHIA. </t>
  </si>
  <si>
    <t>Reviewed as part of policy refresh in quarter 2 - no actions identified</t>
  </si>
  <si>
    <t>Update not Provided</t>
  </si>
  <si>
    <t>Anna Miller/Jeff Upton</t>
  </si>
  <si>
    <t>Council Tax Reduction Scheme was not changed for 2017/18, therefore a revised EHIA was not required.</t>
  </si>
  <si>
    <t>Completed March 2017</t>
  </si>
  <si>
    <t>Completed February 2017</t>
  </si>
  <si>
    <t>EHIA review completed June 2016</t>
  </si>
  <si>
    <t>Reviewed June 2016</t>
  </si>
  <si>
    <t>Achieved in Q3</t>
  </si>
  <si>
    <t>Deferred until 2017-18, new strategy to be written in line with the Leisure options review.</t>
  </si>
  <si>
    <t>EIA was completed in August 2016 when report went to cabinet</t>
  </si>
  <si>
    <t>If there are any changes to the scheme it will need to be approved by the Council, and therefore a revised EHIA will be completed for that purpose</t>
  </si>
</sst>
</file>

<file path=xl/styles.xml><?xml version="1.0" encoding="utf-8"?>
<styleSheet xmlns="http://schemas.openxmlformats.org/spreadsheetml/2006/main">
  <fonts count="24">
    <font>
      <sz val="11"/>
      <color theme="1"/>
      <name val="Calibri"/>
      <family val="2"/>
      <scheme val="minor"/>
    </font>
    <font>
      <sz val="11"/>
      <color theme="1"/>
      <name val="Arial"/>
      <family val="2"/>
    </font>
    <font>
      <b/>
      <sz val="11"/>
      <color theme="1"/>
      <name val="Arial"/>
      <family val="2"/>
    </font>
    <font>
      <b/>
      <sz val="14"/>
      <color theme="1"/>
      <name val="Arial"/>
      <family val="2"/>
    </font>
    <font>
      <sz val="12"/>
      <color theme="1"/>
      <name val="Arial"/>
      <family val="2"/>
    </font>
    <font>
      <b/>
      <sz val="12"/>
      <color theme="1"/>
      <name val="Arial"/>
      <family val="2"/>
    </font>
    <font>
      <sz val="11"/>
      <color theme="0"/>
      <name val="Calibri"/>
      <family val="2"/>
      <scheme val="minor"/>
    </font>
    <font>
      <b/>
      <u/>
      <sz val="28"/>
      <color theme="0"/>
      <name val="Arial"/>
      <family val="2"/>
    </font>
    <font>
      <b/>
      <sz val="18"/>
      <name val="Arial"/>
      <family val="2"/>
    </font>
    <font>
      <sz val="11"/>
      <color theme="0"/>
      <name val="Arial"/>
      <family val="2"/>
    </font>
    <font>
      <u/>
      <sz val="11"/>
      <color theme="10"/>
      <name val="Calibri"/>
      <family val="2"/>
    </font>
    <font>
      <u/>
      <sz val="11"/>
      <color theme="0"/>
      <name val="Calibri"/>
      <family val="2"/>
    </font>
    <font>
      <b/>
      <i/>
      <sz val="11"/>
      <color theme="0"/>
      <name val="Arial"/>
      <family val="2"/>
    </font>
    <font>
      <b/>
      <sz val="12"/>
      <color theme="0"/>
      <name val="Arial"/>
      <family val="2"/>
    </font>
    <font>
      <b/>
      <sz val="12"/>
      <name val="Arial"/>
      <family val="2"/>
    </font>
    <font>
      <b/>
      <sz val="14"/>
      <color theme="0"/>
      <name val="Arial"/>
      <family val="2"/>
    </font>
    <font>
      <u/>
      <sz val="12"/>
      <color theme="10"/>
      <name val="Calibri"/>
      <family val="2"/>
    </font>
    <font>
      <b/>
      <i/>
      <sz val="12"/>
      <color theme="1"/>
      <name val="Arial"/>
      <family val="2"/>
    </font>
    <font>
      <sz val="12"/>
      <color theme="1"/>
      <name val="Calibri"/>
      <family val="2"/>
      <scheme val="minor"/>
    </font>
    <font>
      <b/>
      <sz val="16"/>
      <color theme="1"/>
      <name val="Arial"/>
      <family val="2"/>
    </font>
    <font>
      <sz val="12"/>
      <name val="Arial"/>
      <family val="2"/>
    </font>
    <font>
      <b/>
      <u/>
      <sz val="12"/>
      <color theme="0"/>
      <name val="Arial"/>
      <family val="2"/>
    </font>
    <font>
      <sz val="12"/>
      <color theme="0"/>
      <name val="Arial"/>
      <family val="2"/>
    </font>
    <font>
      <sz val="12"/>
      <color rgb="FFFF0000"/>
      <name val="Arial"/>
      <family val="2"/>
    </font>
  </fonts>
  <fills count="13">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ck">
        <color rgb="FFFFC000"/>
      </left>
      <right style="thick">
        <color rgb="FFFFC000"/>
      </right>
      <top style="thick">
        <color rgb="FFFFC000"/>
      </top>
      <bottom/>
      <diagonal/>
    </border>
    <border>
      <left style="thick">
        <color rgb="FFFFC000"/>
      </left>
      <right style="thick">
        <color rgb="FFFFC000"/>
      </right>
      <top/>
      <bottom/>
      <diagonal/>
    </border>
    <border>
      <left style="thick">
        <color rgb="FFFFC000"/>
      </left>
      <right style="thick">
        <color rgb="FFFFC000"/>
      </right>
      <top/>
      <bottom style="thick">
        <color rgb="FFFFC000"/>
      </bottom>
      <diagonal/>
    </border>
    <border>
      <left style="thick">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92D050"/>
      </left>
      <right style="thick">
        <color rgb="FF92D050"/>
      </right>
      <top style="thick">
        <color rgb="FF92D050"/>
      </top>
      <bottom style="thin">
        <color indexed="64"/>
      </bottom>
      <diagonal/>
    </border>
    <border>
      <left style="thick">
        <color rgb="FF92D050"/>
      </left>
      <right style="thick">
        <color rgb="FF92D050"/>
      </right>
      <top style="thin">
        <color indexed="64"/>
      </top>
      <bottom style="thick">
        <color rgb="FF92D050"/>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ck">
        <color rgb="FFFF0000"/>
      </left>
      <right style="thick">
        <color rgb="FFFF0000"/>
      </right>
      <top style="thick">
        <color rgb="FFFF0000"/>
      </top>
      <bottom style="thin">
        <color indexed="64"/>
      </bottom>
      <diagonal/>
    </border>
    <border>
      <left style="thick">
        <color rgb="FFFF0000"/>
      </left>
      <right style="thick">
        <color rgb="FFFF0000"/>
      </right>
      <top style="thin">
        <color indexed="64"/>
      </top>
      <bottom style="thick">
        <color rgb="FFFF0000"/>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s>
  <cellStyleXfs count="2">
    <xf numFmtId="0" fontId="0" fillId="0" borderId="0"/>
    <xf numFmtId="0" fontId="10" fillId="0" borderId="0" applyNumberFormat="0" applyFill="0" applyBorder="0" applyAlignment="0" applyProtection="0">
      <alignment vertical="top"/>
      <protection locked="0"/>
    </xf>
  </cellStyleXfs>
  <cellXfs count="118">
    <xf numFmtId="0" fontId="0" fillId="0" borderId="0" xfId="0"/>
    <xf numFmtId="0" fontId="7" fillId="3" borderId="0" xfId="0" applyFont="1" applyFill="1"/>
    <xf numFmtId="0" fontId="6" fillId="3" borderId="0" xfId="0" applyFont="1" applyFill="1"/>
    <xf numFmtId="0" fontId="9" fillId="3" borderId="0" xfId="0" applyFont="1" applyFill="1"/>
    <xf numFmtId="0" fontId="11" fillId="3" borderId="0" xfId="1" applyFont="1" applyFill="1" applyBorder="1" applyAlignment="1" applyProtection="1">
      <alignment horizontal="center"/>
    </xf>
    <xf numFmtId="9" fontId="6" fillId="3" borderId="0" xfId="0" applyNumberFormat="1" applyFont="1" applyFill="1"/>
    <xf numFmtId="9" fontId="9" fillId="3" borderId="0" xfId="0" applyNumberFormat="1" applyFont="1" applyFill="1"/>
    <xf numFmtId="10" fontId="9" fillId="3" borderId="0" xfId="0" applyNumberFormat="1" applyFont="1" applyFill="1" applyBorder="1" applyAlignment="1">
      <alignment horizontal="center" vertical="center"/>
    </xf>
    <xf numFmtId="0" fontId="12" fillId="3" borderId="0" xfId="0" applyFont="1" applyFill="1" applyBorder="1"/>
    <xf numFmtId="0" fontId="5" fillId="2" borderId="0" xfId="0" applyFont="1" applyFill="1" applyAlignment="1">
      <alignment vertical="center"/>
    </xf>
    <xf numFmtId="0" fontId="5" fillId="2" borderId="0" xfId="0" applyFont="1" applyFill="1" applyAlignment="1">
      <alignment horizontal="center" vertical="center"/>
    </xf>
    <xf numFmtId="0" fontId="1" fillId="2" borderId="0" xfId="0" applyFont="1" applyFill="1" applyAlignment="1">
      <alignment vertical="center"/>
    </xf>
    <xf numFmtId="0" fontId="2" fillId="2" borderId="0" xfId="0" applyFont="1" applyFill="1" applyAlignment="1">
      <alignment vertical="center"/>
    </xf>
    <xf numFmtId="0" fontId="2" fillId="2" borderId="0" xfId="0" applyFont="1" applyFill="1" applyAlignment="1">
      <alignment horizontal="center" vertical="center"/>
    </xf>
    <xf numFmtId="0" fontId="13" fillId="3" borderId="1" xfId="0" applyFont="1" applyFill="1" applyBorder="1" applyAlignment="1">
      <alignment vertical="center" wrapText="1"/>
    </xf>
    <xf numFmtId="0" fontId="4" fillId="3" borderId="6" xfId="0" applyFont="1" applyFill="1" applyBorder="1" applyAlignment="1">
      <alignment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0" xfId="0" applyFont="1" applyFill="1" applyAlignment="1">
      <alignment vertical="center"/>
    </xf>
    <xf numFmtId="0" fontId="14" fillId="9" borderId="1" xfId="0" applyFont="1" applyFill="1" applyBorder="1" applyAlignment="1">
      <alignment vertical="center" wrapText="1"/>
    </xf>
    <xf numFmtId="0" fontId="14" fillId="9" borderId="1" xfId="0" applyFont="1" applyFill="1" applyBorder="1" applyAlignment="1">
      <alignment horizontal="center" vertical="center" wrapText="1"/>
    </xf>
    <xf numFmtId="0" fontId="14" fillId="2" borderId="0" xfId="0" applyFont="1" applyFill="1" applyBorder="1" applyAlignment="1">
      <alignment vertical="center" wrapText="1"/>
    </xf>
    <xf numFmtId="0" fontId="14" fillId="2" borderId="0" xfId="0" applyFont="1" applyFill="1" applyBorder="1" applyAlignment="1">
      <alignment horizontal="center" vertical="center" wrapText="1"/>
    </xf>
    <xf numFmtId="0" fontId="1" fillId="2" borderId="0" xfId="0" applyFont="1" applyFill="1" applyBorder="1" applyAlignment="1">
      <alignment vertical="center"/>
    </xf>
    <xf numFmtId="0" fontId="14" fillId="0" borderId="8" xfId="0" applyFont="1" applyFill="1" applyBorder="1" applyAlignment="1">
      <alignment vertical="center" wrapText="1"/>
    </xf>
    <xf numFmtId="0" fontId="5" fillId="0" borderId="7" xfId="0" applyFont="1" applyFill="1" applyBorder="1" applyAlignment="1">
      <alignment vertical="center" wrapText="1"/>
    </xf>
    <xf numFmtId="10" fontId="5" fillId="0" borderId="1" xfId="0" applyNumberFormat="1" applyFont="1" applyFill="1" applyBorder="1" applyAlignment="1">
      <alignment vertical="center" wrapText="1"/>
    </xf>
    <xf numFmtId="0" fontId="14" fillId="0" borderId="9" xfId="0" applyFont="1" applyFill="1" applyBorder="1" applyAlignment="1">
      <alignment vertical="center" wrapText="1"/>
    </xf>
    <xf numFmtId="0" fontId="14" fillId="0" borderId="0" xfId="0" applyFont="1" applyFill="1" applyBorder="1" applyAlignment="1">
      <alignment vertical="center" wrapText="1"/>
    </xf>
    <xf numFmtId="0" fontId="5" fillId="0" borderId="0" xfId="0" applyFont="1" applyFill="1" applyBorder="1" applyAlignment="1">
      <alignment vertical="center" wrapText="1"/>
    </xf>
    <xf numFmtId="10" fontId="5" fillId="0" borderId="0" xfId="0" applyNumberFormat="1" applyFont="1" applyFill="1" applyBorder="1" applyAlignment="1">
      <alignment vertical="center" wrapText="1"/>
    </xf>
    <xf numFmtId="10" fontId="3" fillId="0" borderId="0" xfId="0" applyNumberFormat="1" applyFont="1" applyFill="1" applyBorder="1" applyAlignment="1">
      <alignment horizontal="center" vertical="center" wrapText="1"/>
    </xf>
    <xf numFmtId="10" fontId="5" fillId="2" borderId="0" xfId="0" applyNumberFormat="1" applyFont="1" applyFill="1" applyBorder="1" applyAlignment="1">
      <alignment vertical="center" wrapText="1"/>
    </xf>
    <xf numFmtId="10" fontId="3" fillId="2" borderId="0" xfId="0" applyNumberFormat="1" applyFont="1" applyFill="1" applyBorder="1" applyAlignment="1">
      <alignment horizontal="center" vertical="center" wrapText="1"/>
    </xf>
    <xf numFmtId="0" fontId="14" fillId="0" borderId="12" xfId="0" applyFont="1" applyFill="1" applyBorder="1" applyAlignment="1">
      <alignment vertical="center" wrapText="1"/>
    </xf>
    <xf numFmtId="0" fontId="14" fillId="0" borderId="1" xfId="0" applyFont="1" applyFill="1" applyBorder="1" applyAlignment="1">
      <alignment vertical="center" wrapText="1"/>
    </xf>
    <xf numFmtId="0" fontId="14" fillId="0" borderId="13" xfId="0" applyFont="1" applyFill="1" applyBorder="1" applyAlignment="1">
      <alignment vertical="center" wrapText="1"/>
    </xf>
    <xf numFmtId="0" fontId="5" fillId="2" borderId="0" xfId="0" applyFont="1" applyFill="1" applyBorder="1" applyAlignment="1">
      <alignment vertical="center" wrapText="1"/>
    </xf>
    <xf numFmtId="10" fontId="13" fillId="2" borderId="0" xfId="0" applyNumberFormat="1" applyFont="1" applyFill="1" applyBorder="1" applyAlignment="1">
      <alignment horizontal="center" vertical="center" wrapText="1"/>
    </xf>
    <xf numFmtId="9" fontId="5" fillId="2" borderId="0" xfId="0" applyNumberFormat="1" applyFont="1" applyFill="1" applyBorder="1" applyAlignment="1">
      <alignment horizontal="center" vertical="center" wrapText="1"/>
    </xf>
    <xf numFmtId="0" fontId="5" fillId="0" borderId="1" xfId="0" applyFont="1" applyFill="1" applyBorder="1" applyAlignment="1">
      <alignment vertical="center" wrapText="1"/>
    </xf>
    <xf numFmtId="10" fontId="5" fillId="0" borderId="1" xfId="0" applyNumberFormat="1" applyFont="1" applyFill="1" applyBorder="1" applyAlignment="1">
      <alignment vertical="center"/>
    </xf>
    <xf numFmtId="10" fontId="5" fillId="2" borderId="0" xfId="0" applyNumberFormat="1" applyFont="1" applyFill="1" applyBorder="1" applyAlignment="1">
      <alignment vertical="center"/>
    </xf>
    <xf numFmtId="10" fontId="5"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10" fontId="4" fillId="2" borderId="0" xfId="0" applyNumberFormat="1" applyFont="1" applyFill="1" applyBorder="1" applyAlignment="1">
      <alignment horizontal="center" vertical="center"/>
    </xf>
    <xf numFmtId="9" fontId="10" fillId="2" borderId="0" xfId="1" applyNumberFormat="1" applyFill="1" applyBorder="1" applyAlignment="1" applyProtection="1">
      <alignment horizontal="center" vertical="center"/>
    </xf>
    <xf numFmtId="0" fontId="4" fillId="2" borderId="0" xfId="0" applyFont="1" applyFill="1" applyAlignment="1">
      <alignment horizontal="center" vertical="center"/>
    </xf>
    <xf numFmtId="0" fontId="4" fillId="2" borderId="1" xfId="0" applyFont="1" applyFill="1" applyBorder="1" applyAlignment="1">
      <alignment vertical="center" wrapText="1"/>
    </xf>
    <xf numFmtId="10" fontId="4" fillId="2" borderId="1" xfId="0" applyNumberFormat="1" applyFont="1" applyFill="1" applyBorder="1" applyAlignment="1">
      <alignment vertical="center"/>
    </xf>
    <xf numFmtId="10" fontId="4" fillId="2" borderId="0" xfId="0" applyNumberFormat="1" applyFont="1" applyFill="1" applyBorder="1" applyAlignment="1">
      <alignment vertical="center"/>
    </xf>
    <xf numFmtId="10" fontId="4" fillId="2" borderId="7" xfId="0" applyNumberFormat="1" applyFont="1" applyFill="1" applyBorder="1" applyAlignment="1">
      <alignment vertical="center"/>
    </xf>
    <xf numFmtId="0" fontId="16" fillId="2" borderId="0" xfId="1" applyFont="1" applyFill="1" applyBorder="1" applyAlignment="1" applyProtection="1">
      <alignment horizontal="center" vertical="center"/>
    </xf>
    <xf numFmtId="0" fontId="17" fillId="2" borderId="1" xfId="0" applyFont="1" applyFill="1" applyBorder="1" applyAlignment="1">
      <alignment vertical="center" wrapText="1"/>
    </xf>
    <xf numFmtId="0" fontId="5" fillId="2" borderId="1" xfId="0" applyFont="1" applyFill="1" applyBorder="1" applyAlignment="1">
      <alignment vertical="center"/>
    </xf>
    <xf numFmtId="0" fontId="4" fillId="2" borderId="0" xfId="0" applyFont="1" applyFill="1" applyBorder="1" applyAlignment="1">
      <alignment vertical="center"/>
    </xf>
    <xf numFmtId="0" fontId="1" fillId="2" borderId="0" xfId="0" applyFont="1" applyFill="1" applyAlignment="1">
      <alignment horizontal="center" vertical="center"/>
    </xf>
    <xf numFmtId="0" fontId="13" fillId="3" borderId="10" xfId="0" applyFont="1" applyFill="1" applyBorder="1" applyAlignment="1">
      <alignment vertical="center"/>
    </xf>
    <xf numFmtId="0" fontId="13" fillId="3" borderId="6" xfId="0" applyFont="1" applyFill="1" applyBorder="1" applyAlignment="1">
      <alignment vertical="center"/>
    </xf>
    <xf numFmtId="0" fontId="13" fillId="3" borderId="6"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15" xfId="0" applyFont="1" applyFill="1" applyBorder="1" applyAlignment="1">
      <alignment horizontal="center" vertical="center"/>
    </xf>
    <xf numFmtId="0" fontId="13" fillId="3" borderId="14" xfId="0" applyFont="1" applyFill="1" applyBorder="1" applyAlignment="1">
      <alignment vertical="center"/>
    </xf>
    <xf numFmtId="0" fontId="13" fillId="3" borderId="15" xfId="0" applyFont="1" applyFill="1" applyBorder="1" applyAlignment="1">
      <alignment vertical="center"/>
    </xf>
    <xf numFmtId="0" fontId="14" fillId="0" borderId="0" xfId="0" applyFont="1" applyFill="1" applyBorder="1" applyAlignment="1">
      <alignment horizontal="center" vertical="center" wrapText="1"/>
    </xf>
    <xf numFmtId="10" fontId="13" fillId="0" borderId="0" xfId="0" applyNumberFormat="1" applyFont="1" applyFill="1" applyBorder="1" applyAlignment="1">
      <alignment horizontal="center" vertical="center" wrapText="1"/>
    </xf>
    <xf numFmtId="9" fontId="5" fillId="0" borderId="0" xfId="0" applyNumberFormat="1" applyFont="1" applyFill="1" applyBorder="1" applyAlignment="1">
      <alignment horizontal="center" vertical="center" wrapText="1"/>
    </xf>
    <xf numFmtId="0" fontId="5" fillId="0" borderId="0" xfId="0" applyFont="1" applyAlignment="1">
      <alignment horizontal="center" vertical="center" wrapText="1"/>
    </xf>
    <xf numFmtId="0" fontId="13" fillId="3" borderId="0" xfId="0" applyFont="1" applyFill="1" applyAlignment="1">
      <alignment horizontal="center" vertical="center" wrapText="1"/>
    </xf>
    <xf numFmtId="0" fontId="4" fillId="0" borderId="0" xfId="0" applyFont="1" applyAlignment="1">
      <alignment horizontal="center" vertical="center" wrapText="1"/>
    </xf>
    <xf numFmtId="0" fontId="14" fillId="10" borderId="1" xfId="0" applyFont="1" applyFill="1" applyBorder="1" applyAlignment="1" applyProtection="1">
      <alignment horizontal="center" vertical="center" wrapText="1"/>
    </xf>
    <xf numFmtId="0" fontId="4" fillId="11" borderId="1" xfId="0" applyFont="1" applyFill="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vertical="center" wrapText="1"/>
      <protection locked="0"/>
    </xf>
    <xf numFmtId="0" fontId="4" fillId="0" borderId="1" xfId="0" applyFont="1" applyBorder="1" applyAlignment="1">
      <alignment vertical="center" wrapText="1"/>
    </xf>
    <xf numFmtId="0" fontId="4" fillId="0" borderId="0" xfId="0" applyFont="1" applyAlignment="1">
      <alignment vertical="center" wrapText="1"/>
    </xf>
    <xf numFmtId="0" fontId="18" fillId="0" borderId="0" xfId="0" applyFont="1" applyAlignment="1">
      <alignment vertical="center"/>
    </xf>
    <xf numFmtId="0" fontId="13" fillId="7" borderId="1" xfId="0"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left" vertical="center" wrapText="1"/>
    </xf>
    <xf numFmtId="0" fontId="18" fillId="0" borderId="0" xfId="0" applyFont="1" applyAlignment="1" applyProtection="1">
      <alignment horizontal="center" vertical="center" wrapText="1"/>
    </xf>
    <xf numFmtId="0" fontId="0" fillId="0" borderId="0" xfId="0" applyAlignment="1" applyProtection="1">
      <alignment horizontal="left" vertical="top" wrapText="1"/>
    </xf>
    <xf numFmtId="0" fontId="18" fillId="0" borderId="0" xfId="0" applyFont="1" applyAlignment="1" applyProtection="1">
      <alignment horizontal="left" vertical="top" wrapText="1"/>
    </xf>
    <xf numFmtId="0" fontId="5" fillId="0" borderId="0" xfId="0" applyFont="1" applyAlignment="1" applyProtection="1">
      <alignment horizontal="left" vertical="center" wrapText="1"/>
    </xf>
    <xf numFmtId="0" fontId="0" fillId="0" borderId="0" xfId="0" applyAlignment="1" applyProtection="1">
      <alignment horizontal="center" vertical="center" wrapText="1"/>
    </xf>
    <xf numFmtId="0" fontId="4" fillId="0" borderId="1" xfId="0" applyFont="1" applyBorder="1" applyAlignment="1" applyProtection="1">
      <alignment horizontal="center" vertical="center" wrapText="1"/>
    </xf>
    <xf numFmtId="0" fontId="0" fillId="0" borderId="1" xfId="0" applyBorder="1" applyAlignment="1" applyProtection="1">
      <alignment wrapText="1"/>
    </xf>
    <xf numFmtId="0" fontId="14" fillId="12" borderId="11" xfId="0" applyFont="1" applyFill="1" applyBorder="1" applyAlignment="1" applyProtection="1">
      <alignment horizontal="center" vertical="center" wrapText="1"/>
      <protection locked="0"/>
    </xf>
    <xf numFmtId="0" fontId="6" fillId="0" borderId="0" xfId="0" applyFont="1"/>
    <xf numFmtId="0" fontId="20" fillId="10" borderId="1" xfId="0" applyFont="1" applyFill="1" applyBorder="1" applyAlignment="1" applyProtection="1">
      <alignment horizontal="center" vertical="center" wrapText="1"/>
    </xf>
    <xf numFmtId="0" fontId="14" fillId="12" borderId="1" xfId="0" applyFont="1" applyFill="1" applyBorder="1" applyAlignment="1" applyProtection="1">
      <alignment horizontal="center" vertical="center" wrapText="1"/>
      <protection locked="0"/>
    </xf>
    <xf numFmtId="0" fontId="21" fillId="3" borderId="0" xfId="0" applyFont="1" applyFill="1" applyAlignment="1"/>
    <xf numFmtId="9" fontId="13" fillId="3" borderId="0" xfId="0" applyNumberFormat="1" applyFont="1" applyFill="1"/>
    <xf numFmtId="0" fontId="22" fillId="3" borderId="0" xfId="0" applyFont="1" applyFill="1"/>
    <xf numFmtId="0" fontId="13" fillId="3" borderId="0" xfId="0" applyFont="1" applyFill="1" applyBorder="1"/>
    <xf numFmtId="9" fontId="13" fillId="3" borderId="1" xfId="0" applyNumberFormat="1" applyFont="1" applyFill="1" applyBorder="1" applyAlignment="1">
      <alignment horizontal="center"/>
    </xf>
    <xf numFmtId="0" fontId="13" fillId="3" borderId="0" xfId="0" applyFont="1" applyFill="1" applyAlignment="1">
      <alignment horizontal="center"/>
    </xf>
    <xf numFmtId="0" fontId="13" fillId="3" borderId="1" xfId="0" applyFont="1" applyFill="1" applyBorder="1"/>
    <xf numFmtId="9" fontId="22" fillId="3" borderId="1" xfId="0" applyNumberFormat="1" applyFont="1" applyFill="1" applyBorder="1" applyAlignment="1">
      <alignment horizontal="center" vertical="center"/>
    </xf>
    <xf numFmtId="0" fontId="23" fillId="0" borderId="0" xfId="0" applyFont="1" applyAlignment="1">
      <alignment horizontal="center" vertical="center" wrapText="1"/>
    </xf>
    <xf numFmtId="0" fontId="22" fillId="0" borderId="0" xfId="0" applyFont="1" applyAlignment="1">
      <alignment horizontal="center" vertical="center" wrapText="1"/>
    </xf>
    <xf numFmtId="9" fontId="22" fillId="3" borderId="1" xfId="0" applyNumberFormat="1" applyFont="1" applyFill="1" applyBorder="1" applyAlignment="1">
      <alignment horizontal="center"/>
    </xf>
    <xf numFmtId="9" fontId="22" fillId="3" borderId="0" xfId="0" applyNumberFormat="1" applyFont="1" applyFill="1" applyAlignment="1">
      <alignment horizontal="center"/>
    </xf>
    <xf numFmtId="9" fontId="6" fillId="3" borderId="0" xfId="0" applyNumberFormat="1" applyFont="1" applyFill="1" applyAlignment="1">
      <alignment horizontal="center"/>
    </xf>
    <xf numFmtId="1" fontId="19" fillId="8" borderId="16" xfId="0" applyNumberFormat="1" applyFont="1" applyFill="1" applyBorder="1" applyAlignment="1" applyProtection="1">
      <alignment horizontal="center" vertical="center" wrapText="1"/>
    </xf>
    <xf numFmtId="1" fontId="19" fillId="8" borderId="17" xfId="0" applyNumberFormat="1" applyFont="1" applyFill="1" applyBorder="1" applyAlignment="1" applyProtection="1">
      <alignment horizontal="center" vertical="center" wrapText="1"/>
    </xf>
    <xf numFmtId="1" fontId="19" fillId="8" borderId="18" xfId="0" applyNumberFormat="1" applyFont="1" applyFill="1" applyBorder="1" applyAlignment="1" applyProtection="1">
      <alignment horizontal="center" vertical="center" wrapText="1"/>
    </xf>
    <xf numFmtId="0" fontId="14" fillId="0" borderId="2" xfId="0" applyFont="1" applyFill="1" applyBorder="1" applyAlignment="1">
      <alignment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7" xfId="0" applyFont="1" applyFill="1" applyBorder="1" applyAlignment="1">
      <alignment vertical="center" wrapText="1"/>
    </xf>
    <xf numFmtId="10" fontId="5" fillId="0" borderId="1" xfId="0" applyNumberFormat="1" applyFont="1" applyFill="1" applyBorder="1" applyAlignment="1">
      <alignment vertical="center" wrapText="1"/>
    </xf>
    <xf numFmtId="10" fontId="3" fillId="4" borderId="1" xfId="0" applyNumberFormat="1" applyFont="1" applyFill="1" applyBorder="1" applyAlignment="1">
      <alignment horizontal="center" vertical="center" wrapText="1"/>
    </xf>
    <xf numFmtId="10" fontId="3" fillId="0" borderId="1" xfId="0" applyNumberFormat="1" applyFont="1" applyFill="1" applyBorder="1" applyAlignment="1">
      <alignment horizontal="center" vertical="center" wrapText="1"/>
    </xf>
    <xf numFmtId="10" fontId="15" fillId="6" borderId="1" xfId="0" applyNumberFormat="1" applyFont="1" applyFill="1" applyBorder="1" applyAlignment="1">
      <alignment horizontal="center" vertical="center" wrapText="1"/>
    </xf>
    <xf numFmtId="10" fontId="3" fillId="5" borderId="1" xfId="0" applyNumberFormat="1"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0" xfId="0" applyFont="1" applyFill="1" applyBorder="1" applyAlignment="1">
      <alignment horizontal="center" vertical="center" wrapText="1"/>
    </xf>
  </cellXfs>
  <cellStyles count="2">
    <cellStyle name="Hyperlink" xfId="1" builtinId="8"/>
    <cellStyle name="Normal" xfId="0" builtinId="0"/>
  </cellStyles>
  <dxfs count="114">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ill>
        <patternFill>
          <bgColor rgb="FF92D050"/>
        </patternFill>
      </fill>
    </dxf>
    <dxf>
      <fill>
        <patternFill>
          <bgColor rgb="FF92D050"/>
        </patternFill>
      </fill>
    </dxf>
    <dxf>
      <fill>
        <patternFill>
          <bgColor rgb="FFFFC000"/>
        </patternFill>
      </fill>
    </dxf>
    <dxf>
      <fill>
        <patternFill>
          <bgColor rgb="FFFF0000"/>
        </patternFill>
      </fill>
    </dxf>
    <dxf>
      <font>
        <color theme="1"/>
      </font>
      <fill>
        <patternFill>
          <bgColor theme="0" tint="-0.34998626667073579"/>
        </patternFill>
      </fill>
    </dxf>
    <dxf>
      <font>
        <color auto="1"/>
      </font>
      <fill>
        <patternFill>
          <bgColor rgb="FFFFFF00"/>
        </patternFill>
      </fill>
    </dxf>
    <dxf>
      <fill>
        <patternFill>
          <bgColor rgb="FFFF0000"/>
        </patternFill>
      </fill>
    </dxf>
    <dxf>
      <fill>
        <patternFill>
          <bgColor rgb="FFFF00FF"/>
        </patternFill>
      </fill>
    </dxf>
    <dxf>
      <font>
        <b/>
        <i val="0"/>
      </font>
      <fill>
        <patternFill>
          <bgColor rgb="FFFFC000"/>
        </patternFill>
      </fill>
    </dxf>
    <dxf>
      <font>
        <b/>
        <i val="0"/>
        <color auto="1"/>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ont>
        <color theme="0"/>
      </font>
      <fill>
        <patternFill>
          <bgColor theme="1" tint="0.34998626667073579"/>
        </patternFill>
      </fill>
    </dxf>
    <dxf>
      <font>
        <color auto="1"/>
      </font>
      <fill>
        <patternFill>
          <bgColor rgb="FFFFFF00"/>
        </patternFill>
      </fill>
    </dxf>
    <dxf>
      <fill>
        <patternFill>
          <bgColor rgb="FFFF0000"/>
        </patternFill>
      </fill>
    </dxf>
    <dxf>
      <fill>
        <patternFill>
          <bgColor rgb="FFFF00FF"/>
        </patternFill>
      </fill>
    </dxf>
    <dxf>
      <font>
        <b/>
        <i val="0"/>
      </font>
      <fill>
        <patternFill>
          <bgColor rgb="FFFFC000"/>
        </patternFill>
      </fill>
    </dxf>
    <dxf>
      <font>
        <b/>
        <i val="0"/>
        <color auto="1"/>
      </font>
      <fill>
        <patternFill>
          <bgColor theme="0" tint="-0.34998626667073579"/>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theme="3" tint="0.59996337778862885"/>
        </patternFill>
      </fill>
    </dxf>
    <dxf>
      <fill>
        <patternFill>
          <bgColor rgb="FFFFFF66"/>
        </patternFill>
      </fill>
    </dxf>
    <dxf>
      <fill>
        <patternFill>
          <bgColor theme="5" tint="0.39994506668294322"/>
        </patternFill>
      </fill>
    </dxf>
    <dxf>
      <fill>
        <patternFill>
          <bgColor rgb="FF9966FF"/>
        </patternFill>
      </fill>
    </dxf>
    <dxf>
      <fill>
        <patternFill>
          <bgColor rgb="FFFFFF66"/>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ill>
        <patternFill>
          <bgColor rgb="FF92D050"/>
        </patternFill>
      </fill>
    </dxf>
    <dxf>
      <fill>
        <patternFill>
          <bgColor rgb="FF92D050"/>
        </patternFill>
      </fill>
    </dxf>
    <dxf>
      <fill>
        <patternFill>
          <bgColor rgb="FFFFC000"/>
        </patternFill>
      </fill>
    </dxf>
    <dxf>
      <fill>
        <patternFill>
          <bgColor rgb="FFFF0000"/>
        </patternFill>
      </fill>
    </dxf>
    <dxf>
      <font>
        <color theme="1"/>
      </font>
      <fill>
        <patternFill>
          <bgColor theme="0" tint="-0.34998626667073579"/>
        </patternFill>
      </fill>
    </dxf>
    <dxf>
      <font>
        <color auto="1"/>
      </font>
      <fill>
        <patternFill>
          <bgColor rgb="FFFFFF00"/>
        </patternFill>
      </fill>
    </dxf>
    <dxf>
      <fill>
        <patternFill>
          <bgColor rgb="FFFF0000"/>
        </patternFill>
      </fill>
    </dxf>
    <dxf>
      <fill>
        <patternFill>
          <bgColor rgb="FFFF00FF"/>
        </patternFill>
      </fill>
    </dxf>
    <dxf>
      <font>
        <b/>
        <i val="0"/>
      </font>
      <fill>
        <patternFill>
          <bgColor rgb="FFFFC000"/>
        </patternFill>
      </fill>
    </dxf>
    <dxf>
      <font>
        <b/>
        <i val="0"/>
        <color auto="1"/>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ill>
        <patternFill>
          <bgColor rgb="FF92D050"/>
        </patternFill>
      </fill>
    </dxf>
    <dxf>
      <fill>
        <patternFill>
          <bgColor rgb="FF92D050"/>
        </patternFill>
      </fill>
    </dxf>
    <dxf>
      <fill>
        <patternFill>
          <bgColor rgb="FFFFC000"/>
        </patternFill>
      </fill>
    </dxf>
    <dxf>
      <fill>
        <patternFill>
          <bgColor rgb="FFFF0000"/>
        </patternFill>
      </fill>
    </dxf>
    <dxf>
      <font>
        <color theme="0"/>
      </font>
      <fill>
        <patternFill>
          <bgColor theme="1" tint="0.34998626667073579"/>
        </patternFill>
      </fill>
    </dxf>
    <dxf>
      <font>
        <color auto="1"/>
      </font>
      <fill>
        <patternFill>
          <bgColor rgb="FFFFFF00"/>
        </patternFill>
      </fill>
    </dxf>
    <dxf>
      <fill>
        <patternFill>
          <bgColor rgb="FFFF0000"/>
        </patternFill>
      </fill>
    </dxf>
    <dxf>
      <fill>
        <patternFill>
          <bgColor rgb="FFFF00FF"/>
        </patternFill>
      </fill>
    </dxf>
    <dxf>
      <font>
        <b/>
        <i val="0"/>
      </font>
      <fill>
        <patternFill>
          <bgColor rgb="FFFFC000"/>
        </patternFill>
      </fill>
    </dxf>
    <dxf>
      <font>
        <b/>
        <i val="0"/>
        <color auto="1"/>
      </font>
      <fill>
        <patternFill>
          <bgColor theme="0" tint="-0.34998626667073579"/>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theme="3" tint="0.59996337778862885"/>
        </patternFill>
      </fill>
    </dxf>
    <dxf>
      <fill>
        <patternFill>
          <bgColor rgb="FFFFFF66"/>
        </patternFill>
      </fill>
    </dxf>
    <dxf>
      <fill>
        <patternFill>
          <bgColor theme="5" tint="0.39994506668294322"/>
        </patternFill>
      </fill>
    </dxf>
    <dxf>
      <fill>
        <patternFill>
          <bgColor rgb="FF9966FF"/>
        </patternFill>
      </fill>
    </dxf>
    <dxf>
      <fill>
        <patternFill>
          <bgColor rgb="FFFFFF66"/>
        </patternFill>
      </fill>
    </dxf>
  </dxfs>
  <tableStyles count="0" defaultTableStyle="TableStyleMedium9" defaultPivotStyle="PivotStyleLight16"/>
  <colors>
    <mruColors>
      <color rgb="FFFFFF66"/>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400" b="1" i="0" u="none" strike="noStrike" baseline="0"/>
              <a:t>Overall Performance 2016-17</a:t>
            </a:r>
            <a:endParaRPr lang="en-GB" sz="1400">
              <a:latin typeface="Arial" pitchFamily="34" charset="0"/>
              <a:cs typeface="Arial" pitchFamily="34" charset="0"/>
            </a:endParaRPr>
          </a:p>
        </c:rich>
      </c:tx>
      <c:layout/>
    </c:title>
    <c:plotArea>
      <c:layout/>
      <c:lineChart>
        <c:grouping val="standard"/>
        <c:ser>
          <c:idx val="0"/>
          <c:order val="0"/>
          <c:tx>
            <c:strRef>
              <c:f>'4. Charts'!$AF$7</c:f>
              <c:strCache>
                <c:ptCount val="1"/>
                <c:pt idx="0">
                  <c:v>Green</c:v>
                </c:pt>
              </c:strCache>
            </c:strRef>
          </c:tx>
          <c:spPr>
            <a:ln>
              <a:solidFill>
                <a:srgbClr val="92D050"/>
              </a:solidFill>
            </a:ln>
          </c:spPr>
          <c:marker>
            <c:symbol val="none"/>
          </c:marker>
          <c:dLbls>
            <c:dLbl>
              <c:idx val="0"/>
              <c:layout>
                <c:manualLayout>
                  <c:x val="-5.5922215698779157E-2"/>
                  <c:y val="-2.6046509084147351E-2"/>
                </c:manualLayout>
              </c:layout>
              <c:dLblPos val="r"/>
              <c:showVal val="1"/>
              <c:extLst>
                <c:ext xmlns:c15="http://schemas.microsoft.com/office/drawing/2012/chart" uri="{CE6537A1-D6FC-4f65-9D91-7224C49458BB}"/>
              </c:extLst>
            </c:dLbl>
            <c:dLbl>
              <c:idx val="1"/>
              <c:layout>
                <c:manualLayout>
                  <c:x val="-5.8514807988940522E-2"/>
                  <c:y val="-2.6046509084147351E-2"/>
                </c:manualLayout>
              </c:layout>
              <c:dLblPos val="r"/>
              <c:showVal val="1"/>
              <c:extLst>
                <c:ext xmlns:c15="http://schemas.microsoft.com/office/drawing/2012/chart" uri="{CE6537A1-D6FC-4f65-9D91-7224C49458BB}"/>
              </c:extLst>
            </c:dLbl>
            <c:dLbl>
              <c:idx val="2"/>
              <c:layout>
                <c:manualLayout>
                  <c:x val="-9.5060619157530915E-17"/>
                  <c:y val="-2.6046509084147351E-2"/>
                </c:manualLayout>
              </c:layout>
              <c:showVal val="1"/>
              <c:extLst>
                <c:ext xmlns:c15="http://schemas.microsoft.com/office/drawing/2012/chart" uri="{CE6537A1-D6FC-4f65-9D91-7224C49458BB}"/>
              </c:extLst>
            </c:dLbl>
            <c:dLbl>
              <c:idx val="3"/>
              <c:layout>
                <c:manualLayout>
                  <c:x val="-4.666666122290334E-2"/>
                  <c:y val="-2.604650908414732E-2"/>
                </c:manualLayout>
              </c:layout>
              <c:showVal val="1"/>
              <c:extLst>
                <c:ext xmlns:c15="http://schemas.microsoft.com/office/drawing/2012/chart" uri="{CE6537A1-D6FC-4f65-9D91-7224C49458BB}"/>
              </c:extLst>
            </c:dLbl>
            <c:spPr>
              <a:noFill/>
              <a:ln>
                <a:noFill/>
              </a:ln>
              <a:effectLst/>
            </c:spPr>
            <c:txPr>
              <a:bodyPr/>
              <a:lstStyle/>
              <a:p>
                <a:pPr>
                  <a:defRPr lang="en-US" sz="1100" b="1">
                    <a:latin typeface="Arial" pitchFamily="34" charset="0"/>
                    <a:cs typeface="Arial" pitchFamily="34" charset="0"/>
                  </a:defRPr>
                </a:pPr>
                <a:endParaRPr lang="en-US"/>
              </a:p>
            </c:txPr>
            <c:dLblPos val="ctr"/>
            <c:showVal val="1"/>
            <c:extLst>
              <c:ext xmlns:c15="http://schemas.microsoft.com/office/drawing/2012/chart" uri="{CE6537A1-D6FC-4f65-9D91-7224C49458BB}">
                <c15:showLeaderLines val="0"/>
              </c:ext>
            </c:extLst>
          </c:dLbls>
          <c:cat>
            <c:strRef>
              <c:f>'4. Charts'!$AG$6:$AM$6</c:f>
              <c:strCache>
                <c:ptCount val="4"/>
                <c:pt idx="0">
                  <c:v>Q1</c:v>
                </c:pt>
                <c:pt idx="1">
                  <c:v>Q2</c:v>
                </c:pt>
                <c:pt idx="2">
                  <c:v>Q3</c:v>
                </c:pt>
                <c:pt idx="3">
                  <c:v>Q4</c:v>
                </c:pt>
              </c:strCache>
            </c:strRef>
          </c:cat>
          <c:val>
            <c:numRef>
              <c:f>'4. Charts'!$AG$7:$AM$7</c:f>
              <c:numCache>
                <c:formatCode>0%</c:formatCode>
                <c:ptCount val="4"/>
                <c:pt idx="0">
                  <c:v>1</c:v>
                </c:pt>
                <c:pt idx="1">
                  <c:v>1</c:v>
                </c:pt>
                <c:pt idx="2">
                  <c:v>1</c:v>
                </c:pt>
                <c:pt idx="3">
                  <c:v>1</c:v>
                </c:pt>
              </c:numCache>
            </c:numRef>
          </c:val>
        </c:ser>
        <c:ser>
          <c:idx val="1"/>
          <c:order val="1"/>
          <c:tx>
            <c:strRef>
              <c:f>'4. Charts'!$AF$8</c:f>
              <c:strCache>
                <c:ptCount val="1"/>
                <c:pt idx="0">
                  <c:v>Amber</c:v>
                </c:pt>
              </c:strCache>
            </c:strRef>
          </c:tx>
          <c:spPr>
            <a:ln>
              <a:solidFill>
                <a:srgbClr val="FFC000"/>
              </a:solidFill>
            </a:ln>
          </c:spPr>
          <c:marker>
            <c:symbol val="none"/>
          </c:marker>
          <c:dLbls>
            <c:delete val="1"/>
          </c:dLbls>
          <c:cat>
            <c:strRef>
              <c:f>'4. Charts'!$AG$6:$AM$6</c:f>
              <c:strCache>
                <c:ptCount val="4"/>
                <c:pt idx="0">
                  <c:v>Q1</c:v>
                </c:pt>
                <c:pt idx="1">
                  <c:v>Q2</c:v>
                </c:pt>
                <c:pt idx="2">
                  <c:v>Q3</c:v>
                </c:pt>
                <c:pt idx="3">
                  <c:v>Q4</c:v>
                </c:pt>
              </c:strCache>
            </c:strRef>
          </c:cat>
          <c:val>
            <c:numRef>
              <c:f>'4. Charts'!$AG$8:$AM$8</c:f>
              <c:numCache>
                <c:formatCode>0%</c:formatCode>
                <c:ptCount val="4"/>
                <c:pt idx="0">
                  <c:v>0</c:v>
                </c:pt>
                <c:pt idx="1">
                  <c:v>0</c:v>
                </c:pt>
                <c:pt idx="2">
                  <c:v>0</c:v>
                </c:pt>
                <c:pt idx="3">
                  <c:v>0</c:v>
                </c:pt>
              </c:numCache>
            </c:numRef>
          </c:val>
        </c:ser>
        <c:ser>
          <c:idx val="2"/>
          <c:order val="2"/>
          <c:tx>
            <c:strRef>
              <c:f>'4. Charts'!$AF$9</c:f>
              <c:strCache>
                <c:ptCount val="1"/>
                <c:pt idx="0">
                  <c:v>Red</c:v>
                </c:pt>
              </c:strCache>
            </c:strRef>
          </c:tx>
          <c:spPr>
            <a:ln>
              <a:solidFill>
                <a:srgbClr val="FF0000"/>
              </a:solidFill>
            </a:ln>
          </c:spPr>
          <c:marker>
            <c:symbol val="none"/>
          </c:marker>
          <c:dLbls>
            <c:dLbl>
              <c:idx val="0"/>
              <c:layout>
                <c:manualLayout>
                  <c:x val="-2.968518172234684E-2"/>
                  <c:y val="-3.9069763626220978E-2"/>
                </c:manualLayout>
              </c:layout>
              <c:dLblPos val="r"/>
              <c:showVal val="1"/>
              <c:extLst>
                <c:ext xmlns:c15="http://schemas.microsoft.com/office/drawing/2012/chart" uri="{CE6537A1-D6FC-4f65-9D91-7224C49458BB}"/>
              </c:extLst>
            </c:dLbl>
            <c:dLbl>
              <c:idx val="1"/>
              <c:layout>
                <c:manualLayout>
                  <c:x val="-5.0425920043637218E-2"/>
                  <c:y val="-3.4728678778863091E-2"/>
                </c:manualLayout>
              </c:layout>
              <c:dLblPos val="r"/>
              <c:showVal val="1"/>
              <c:extLst>
                <c:ext xmlns:c15="http://schemas.microsoft.com/office/drawing/2012/chart" uri="{CE6537A1-D6FC-4f65-9D91-7224C49458BB}"/>
              </c:extLst>
            </c:dLbl>
            <c:dLbl>
              <c:idx val="2"/>
              <c:layout>
                <c:manualLayout>
                  <c:x val="-2.0740942462415691E-2"/>
                  <c:y val="-3.9069763626221062E-2"/>
                </c:manualLayout>
              </c:layout>
              <c:showVal val="1"/>
              <c:extLst>
                <c:ext xmlns:c15="http://schemas.microsoft.com/office/drawing/2012/chart" uri="{CE6537A1-D6FC-4f65-9D91-7224C49458BB}"/>
              </c:extLst>
            </c:dLbl>
            <c:dLbl>
              <c:idx val="3"/>
              <c:layout>
                <c:manualLayout>
                  <c:x val="-4.666666122290334E-2"/>
                  <c:y val="-3.4728678778863091E-2"/>
                </c:manualLayout>
              </c:layout>
              <c:showVal val="1"/>
              <c:extLst>
                <c:ext xmlns:c15="http://schemas.microsoft.com/office/drawing/2012/chart" uri="{CE6537A1-D6FC-4f65-9D91-7224C49458BB}"/>
              </c:extLst>
            </c:dLbl>
            <c:spPr>
              <a:noFill/>
              <a:ln>
                <a:noFill/>
              </a:ln>
              <a:effectLst/>
            </c:spPr>
            <c:txPr>
              <a:bodyPr/>
              <a:lstStyle/>
              <a:p>
                <a:pPr>
                  <a:defRPr lang="en-US" sz="1100" b="1">
                    <a:latin typeface="Arial" pitchFamily="34" charset="0"/>
                    <a:cs typeface="Arial" pitchFamily="34" charset="0"/>
                  </a:defRPr>
                </a:pPr>
                <a:endParaRPr lang="en-US"/>
              </a:p>
            </c:txPr>
            <c:dLblPos val="ctr"/>
            <c:showVal val="1"/>
            <c:extLst>
              <c:ext xmlns:c15="http://schemas.microsoft.com/office/drawing/2012/chart" uri="{CE6537A1-D6FC-4f65-9D91-7224C49458BB}">
                <c15:showLeaderLines val="0"/>
              </c:ext>
            </c:extLst>
          </c:dLbls>
          <c:cat>
            <c:strRef>
              <c:f>'4. Charts'!$AG$6:$AM$6</c:f>
              <c:strCache>
                <c:ptCount val="4"/>
                <c:pt idx="0">
                  <c:v>Q1</c:v>
                </c:pt>
                <c:pt idx="1">
                  <c:v>Q2</c:v>
                </c:pt>
                <c:pt idx="2">
                  <c:v>Q3</c:v>
                </c:pt>
                <c:pt idx="3">
                  <c:v>Q4</c:v>
                </c:pt>
              </c:strCache>
            </c:strRef>
          </c:cat>
          <c:val>
            <c:numRef>
              <c:f>'4. Charts'!$AG$9:$AM$9</c:f>
              <c:numCache>
                <c:formatCode>0%</c:formatCode>
                <c:ptCount val="4"/>
                <c:pt idx="0">
                  <c:v>0</c:v>
                </c:pt>
                <c:pt idx="1">
                  <c:v>0</c:v>
                </c:pt>
                <c:pt idx="2">
                  <c:v>0</c:v>
                </c:pt>
                <c:pt idx="3">
                  <c:v>0</c:v>
                </c:pt>
              </c:numCache>
            </c:numRef>
          </c:val>
        </c:ser>
        <c:dLbls>
          <c:showVal val="1"/>
        </c:dLbls>
        <c:marker val="1"/>
        <c:axId val="80996992"/>
        <c:axId val="83452288"/>
      </c:lineChart>
      <c:catAx>
        <c:axId val="80996992"/>
        <c:scaling>
          <c:orientation val="minMax"/>
        </c:scaling>
        <c:axPos val="b"/>
        <c:numFmt formatCode="General" sourceLinked="0"/>
        <c:tickLblPos val="nextTo"/>
        <c:txPr>
          <a:bodyPr/>
          <a:lstStyle/>
          <a:p>
            <a:pPr>
              <a:defRPr lang="en-US"/>
            </a:pPr>
            <a:endParaRPr lang="en-US"/>
          </a:p>
        </c:txPr>
        <c:crossAx val="83452288"/>
        <c:crosses val="autoZero"/>
        <c:auto val="1"/>
        <c:lblAlgn val="ctr"/>
        <c:lblOffset val="100"/>
      </c:catAx>
      <c:valAx>
        <c:axId val="83452288"/>
        <c:scaling>
          <c:orientation val="minMax"/>
          <c:max val="1"/>
        </c:scaling>
        <c:axPos val="l"/>
        <c:majorGridlines/>
        <c:numFmt formatCode="0%" sourceLinked="1"/>
        <c:tickLblPos val="nextTo"/>
        <c:txPr>
          <a:bodyPr/>
          <a:lstStyle/>
          <a:p>
            <a:pPr>
              <a:defRPr lang="en-US"/>
            </a:pPr>
            <a:endParaRPr lang="en-US"/>
          </a:p>
        </c:txPr>
        <c:crossAx val="80996992"/>
        <c:crosses val="autoZero"/>
        <c:crossBetween val="between"/>
      </c:valAx>
      <c:spPr>
        <a:noFill/>
      </c:spPr>
    </c:plotArea>
    <c:plotVisOnly val="1"/>
    <c:dispBlanksAs val="gap"/>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latin typeface="Arial" pitchFamily="34" charset="0"/>
                <a:cs typeface="Arial" pitchFamily="34" charset="0"/>
              </a:defRPr>
            </a:pPr>
            <a:r>
              <a:rPr lang="en-GB" sz="1800" b="1" i="0" baseline="0">
                <a:latin typeface="Arial" pitchFamily="34" charset="0"/>
                <a:cs typeface="Arial" pitchFamily="34" charset="0"/>
              </a:rPr>
              <a:t>Quarter Four Performance 2016-17</a:t>
            </a:r>
          </a:p>
        </c:rich>
      </c:tx>
      <c:layout/>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dLbl>
              <c:idx val="0"/>
              <c:layout>
                <c:manualLayout>
                  <c:x val="0.34537647637795493"/>
                  <c:y val="-0.1325446003740853"/>
                </c:manualLayout>
              </c:layout>
              <c:showCatName val="1"/>
              <c:showPercent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spPr>
              <a:noFill/>
              <a:ln>
                <a:noFill/>
              </a:ln>
              <a:effectLst/>
            </c:spPr>
            <c:txPr>
              <a:bodyPr/>
              <a:lstStyle/>
              <a:p>
                <a:pPr>
                  <a:defRPr sz="1200" b="1">
                    <a:latin typeface="Arial" pitchFamily="34" charset="0"/>
                    <a:cs typeface="Arial" pitchFamily="34" charset="0"/>
                  </a:defRPr>
                </a:pPr>
                <a:endParaRPr lang="en-US"/>
              </a:p>
            </c:txPr>
            <c:showCatName val="1"/>
            <c:showPercent val="1"/>
            <c:extLst>
              <c:ext xmlns:c15="http://schemas.microsoft.com/office/drawing/2012/chart" uri="{CE6537A1-D6FC-4f65-9D91-7224C49458BB}"/>
            </c:extLst>
          </c:dLbls>
          <c:cat>
            <c:strRef>
              <c:f>'4. Charts'!$AF$7:$AF$9</c:f>
              <c:strCache>
                <c:ptCount val="3"/>
                <c:pt idx="0">
                  <c:v>Green</c:v>
                </c:pt>
                <c:pt idx="1">
                  <c:v>Amber</c:v>
                </c:pt>
                <c:pt idx="2">
                  <c:v>Red</c:v>
                </c:pt>
              </c:strCache>
            </c:strRef>
          </c:cat>
          <c:val>
            <c:numRef>
              <c:f>'4. Charts'!$AG$7:$AG$9</c:f>
              <c:numCache>
                <c:formatCode>0%</c:formatCode>
                <c:ptCount val="3"/>
                <c:pt idx="0">
                  <c:v>1</c:v>
                </c:pt>
                <c:pt idx="1">
                  <c:v>0</c:v>
                </c:pt>
                <c:pt idx="2">
                  <c:v>0</c:v>
                </c:pt>
              </c:numCache>
            </c:numRef>
          </c:val>
        </c:ser>
        <c:dLbls>
          <c:showCatName val="1"/>
          <c:showPercent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800" b="1" i="0" baseline="0"/>
              <a:t>Quarter Two Performance 2015-16</a:t>
            </a:r>
            <a:endParaRPr lang="en-GB"/>
          </a:p>
        </c:rich>
      </c:tx>
      <c:spPr>
        <a:solidFill>
          <a:schemeClr val="bg1"/>
        </a:solidFill>
      </c:spPr>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dLbl>
              <c:idx val="0"/>
              <c:layout>
                <c:manualLayout>
                  <c:x val="0.29961781093152828"/>
                  <c:y val="-7.2622222222222324E-2"/>
                </c:manualLayout>
              </c:layout>
              <c:showCatName val="1"/>
              <c:showPercent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spPr>
              <a:noFill/>
              <a:ln>
                <a:noFill/>
              </a:ln>
              <a:effectLst/>
            </c:spPr>
            <c:showCatName val="1"/>
            <c:showPercent val="1"/>
            <c:showLeaderLines val="1"/>
            <c:extLst>
              <c:ext xmlns:c15="http://schemas.microsoft.com/office/drawing/2012/chart" uri="{CE6537A1-D6FC-4f65-9D91-7224C49458BB}"/>
            </c:extLst>
          </c:dLbls>
          <c:cat>
            <c:strRef>
              <c:f>'4. Charts'!$AF$7:$AF$9</c:f>
              <c:strCache>
                <c:ptCount val="3"/>
                <c:pt idx="0">
                  <c:v>Green</c:v>
                </c:pt>
                <c:pt idx="1">
                  <c:v>Amber</c:v>
                </c:pt>
                <c:pt idx="2">
                  <c:v>Red</c:v>
                </c:pt>
              </c:strCache>
            </c:strRef>
          </c:cat>
          <c:val>
            <c:numRef>
              <c:f>'4. Charts'!$AH$7:$AH$9</c:f>
            </c:numRef>
          </c:val>
        </c:ser>
        <c:dLbls>
          <c:showCatName val="1"/>
          <c:showPercent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800" b="1" i="0" baseline="0"/>
              <a:t>Quarter Three Performance 2015-16</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dLbl>
              <c:idx val="0"/>
              <c:layout>
                <c:manualLayout>
                  <c:x val="0.32800814196469086"/>
                  <c:y val="-0.1676254180602007"/>
                </c:manualLayout>
              </c:layout>
              <c:showCatName val="1"/>
              <c:showPercent val="1"/>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spPr>
              <a:noFill/>
              <a:ln>
                <a:noFill/>
              </a:ln>
              <a:effectLst/>
            </c:spPr>
            <c:showCatName val="1"/>
            <c:showPercent val="1"/>
            <c:showLeaderLines val="1"/>
            <c:extLst>
              <c:ext xmlns:c15="http://schemas.microsoft.com/office/drawing/2012/chart" uri="{CE6537A1-D6FC-4f65-9D91-7224C49458BB}"/>
            </c:extLst>
          </c:dLbls>
          <c:cat>
            <c:strRef>
              <c:f>'4. Charts'!$AF$7:$AF$9</c:f>
              <c:strCache>
                <c:ptCount val="3"/>
                <c:pt idx="0">
                  <c:v>Green</c:v>
                </c:pt>
                <c:pt idx="1">
                  <c:v>Amber</c:v>
                </c:pt>
                <c:pt idx="2">
                  <c:v>Red</c:v>
                </c:pt>
              </c:strCache>
            </c:strRef>
          </c:cat>
          <c:val>
            <c:numRef>
              <c:f>'4. Charts'!$AI$7:$AI$9</c:f>
            </c:numRef>
          </c:val>
        </c:ser>
        <c:dLbls>
          <c:showCatName val="1"/>
          <c:showPercent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lang="en-US"/>
            </a:pPr>
            <a:r>
              <a:rPr lang="en-GB" sz="1800" b="1" i="0" baseline="0"/>
              <a:t>Quarter Four Performance 2015-16</a:t>
            </a:r>
            <a:endParaRPr lang="en-GB"/>
          </a:p>
        </c:rich>
      </c:tx>
    </c:title>
    <c:view3D>
      <c:rotX val="30"/>
      <c:perspective val="30"/>
    </c:view3D>
    <c:plotArea>
      <c:layout/>
      <c:pie3DChart>
        <c:varyColors val="1"/>
        <c:ser>
          <c:idx val="0"/>
          <c:order val="0"/>
          <c:dPt>
            <c:idx val="0"/>
            <c:spPr>
              <a:solidFill>
                <a:srgbClr val="92D050"/>
              </a:solidFill>
            </c:spPr>
          </c:dPt>
          <c:dPt>
            <c:idx val="1"/>
            <c:spPr>
              <a:solidFill>
                <a:srgbClr val="FFC000"/>
              </a:solidFill>
            </c:spPr>
          </c:dPt>
          <c:dPt>
            <c:idx val="2"/>
            <c:spPr>
              <a:solidFill>
                <a:srgbClr val="FF0000"/>
              </a:solidFill>
            </c:spPr>
          </c:dPt>
          <c:dLbls>
            <c:delete val="1"/>
          </c:dLbls>
          <c:cat>
            <c:strRef>
              <c:f>'4. Charts'!$AF$7:$AF$9</c:f>
              <c:strCache>
                <c:ptCount val="3"/>
                <c:pt idx="0">
                  <c:v>Green</c:v>
                </c:pt>
                <c:pt idx="1">
                  <c:v>Amber</c:v>
                </c:pt>
                <c:pt idx="2">
                  <c:v>Red</c:v>
                </c:pt>
              </c:strCache>
            </c:strRef>
          </c:cat>
          <c:val>
            <c:numRef>
              <c:f>'4. Charts'!$AJ$7:$AJ$9</c:f>
            </c:numRef>
          </c:val>
        </c:ser>
        <c:dLbls>
          <c:showCatName val="1"/>
          <c:showPercent val="1"/>
        </c:dLbls>
      </c:pie3DChart>
    </c:plotArea>
    <c:plotVisOnly val="1"/>
    <c:dispBlanksAs val="zero"/>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0</xdr:colOff>
      <xdr:row>19</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108857</xdr:colOff>
      <xdr:row>4</xdr:row>
      <xdr:rowOff>0</xdr:rowOff>
    </xdr:from>
    <xdr:to>
      <xdr:col>17</xdr:col>
      <xdr:colOff>600075</xdr:colOff>
      <xdr:row>19</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77559</xdr:colOff>
      <xdr:row>4</xdr:row>
      <xdr:rowOff>0</xdr:rowOff>
    </xdr:from>
    <xdr:to>
      <xdr:col>30</xdr:col>
      <xdr:colOff>65312</xdr:colOff>
      <xdr:row>19</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13607</xdr:colOff>
      <xdr:row>20</xdr:row>
      <xdr:rowOff>63953</xdr:rowOff>
    </xdr:from>
    <xdr:to>
      <xdr:col>18</xdr:col>
      <xdr:colOff>13607</xdr:colOff>
      <xdr:row>35</xdr:row>
      <xdr:rowOff>54428</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54429</xdr:colOff>
      <xdr:row>20</xdr:row>
      <xdr:rowOff>63952</xdr:rowOff>
    </xdr:from>
    <xdr:to>
      <xdr:col>30</xdr:col>
      <xdr:colOff>54429</xdr:colOff>
      <xdr:row>35</xdr:row>
      <xdr:rowOff>54427</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D169"/>
  <sheetViews>
    <sheetView tabSelected="1" zoomScaleNormal="100" workbookViewId="0">
      <pane xSplit="4" ySplit="2" topLeftCell="E3" activePane="bottomRight" state="frozen"/>
      <selection pane="topRight" activeCell="E1" sqref="E1"/>
      <selection pane="bottomLeft" activeCell="A4" sqref="A4"/>
      <selection pane="bottomRight" sqref="A1:D1"/>
    </sheetView>
  </sheetViews>
  <sheetFormatPr defaultColWidth="9.140625" defaultRowHeight="15.75"/>
  <cols>
    <col min="1" max="1" width="21.85546875" style="69" customWidth="1"/>
    <col min="2" max="2" width="24" style="69" customWidth="1"/>
    <col min="3" max="3" width="16.140625" style="69" customWidth="1"/>
    <col min="4" max="4" width="35.7109375" style="69" customWidth="1"/>
    <col min="5" max="5" width="22.7109375" style="75" hidden="1" customWidth="1"/>
    <col min="6" max="6" width="19" style="67" hidden="1" customWidth="1"/>
    <col min="7" max="7" width="28.42578125" style="75" hidden="1" customWidth="1"/>
    <col min="8" max="8" width="24" style="75" hidden="1" customWidth="1"/>
    <col min="9" max="9" width="20.28515625" style="75" hidden="1" customWidth="1"/>
    <col min="10" max="10" width="20.140625" style="75" hidden="1" customWidth="1"/>
    <col min="11" max="11" width="27.28515625" style="75" hidden="1" customWidth="1"/>
    <col min="12" max="12" width="20.28515625" style="75" hidden="1" customWidth="1"/>
    <col min="13" max="13" width="20.140625" style="75" hidden="1" customWidth="1"/>
    <col min="14" max="14" width="25.5703125" style="75" customWidth="1"/>
    <col min="15" max="15" width="22.140625" style="75" customWidth="1"/>
    <col min="16" max="16" width="20.85546875" style="75" customWidth="1"/>
    <col min="17" max="16384" width="9.140625" style="75"/>
  </cols>
  <sheetData>
    <row r="1" spans="1:30" s="78" customFormat="1" ht="61.5" customHeight="1" thickTop="1" thickBot="1">
      <c r="A1" s="104" t="s">
        <v>60</v>
      </c>
      <c r="B1" s="105"/>
      <c r="C1" s="105"/>
      <c r="D1" s="106"/>
      <c r="F1" s="79"/>
      <c r="G1" s="79"/>
      <c r="H1" s="80"/>
      <c r="I1" s="79"/>
      <c r="J1" s="81"/>
      <c r="K1" s="81"/>
      <c r="L1" s="81"/>
      <c r="M1" s="82"/>
      <c r="N1" s="81"/>
      <c r="O1" s="83"/>
      <c r="P1" s="83"/>
      <c r="Q1" s="83"/>
      <c r="R1" s="81"/>
      <c r="S1" s="81"/>
      <c r="T1" s="81"/>
      <c r="U1" s="81"/>
      <c r="V1" s="81"/>
      <c r="W1" s="81"/>
      <c r="X1" s="84"/>
      <c r="Y1" s="84"/>
      <c r="AA1" s="84"/>
      <c r="AC1" s="85"/>
      <c r="AD1" s="86"/>
    </row>
    <row r="2" spans="1:30" s="69" customFormat="1" ht="62.25" customHeight="1" thickTop="1">
      <c r="A2" s="68" t="s">
        <v>5</v>
      </c>
      <c r="B2" s="68" t="s">
        <v>0</v>
      </c>
      <c r="C2" s="68" t="s">
        <v>49</v>
      </c>
      <c r="D2" s="68" t="s">
        <v>32</v>
      </c>
      <c r="E2" s="68" t="s">
        <v>62</v>
      </c>
      <c r="F2" s="68" t="s">
        <v>3</v>
      </c>
      <c r="G2" s="68" t="s">
        <v>4</v>
      </c>
      <c r="H2" s="68" t="s">
        <v>63</v>
      </c>
      <c r="I2" s="68" t="s">
        <v>7</v>
      </c>
      <c r="J2" s="68" t="s">
        <v>8</v>
      </c>
      <c r="K2" s="68" t="s">
        <v>64</v>
      </c>
      <c r="L2" s="68" t="s">
        <v>9</v>
      </c>
      <c r="M2" s="68" t="s">
        <v>10</v>
      </c>
      <c r="N2" s="68" t="s">
        <v>61</v>
      </c>
      <c r="O2" s="68" t="s">
        <v>1</v>
      </c>
      <c r="P2" s="68" t="s">
        <v>2</v>
      </c>
    </row>
    <row r="3" spans="1:30" ht="31.5">
      <c r="A3" s="77" t="s">
        <v>11</v>
      </c>
      <c r="B3" s="70" t="s">
        <v>15</v>
      </c>
      <c r="C3" s="70" t="s">
        <v>90</v>
      </c>
      <c r="D3" s="71" t="s">
        <v>69</v>
      </c>
      <c r="E3" s="72"/>
      <c r="F3" s="87" t="s">
        <v>31</v>
      </c>
      <c r="G3" s="72"/>
      <c r="H3" s="73"/>
      <c r="I3" s="87" t="s">
        <v>29</v>
      </c>
      <c r="J3" s="73"/>
      <c r="K3" s="74"/>
      <c r="L3" s="87" t="s">
        <v>30</v>
      </c>
      <c r="M3" s="74"/>
      <c r="N3" s="74"/>
      <c r="O3" s="87" t="s">
        <v>30</v>
      </c>
      <c r="P3" s="74"/>
    </row>
    <row r="4" spans="1:30" ht="30">
      <c r="A4" s="77" t="s">
        <v>11</v>
      </c>
      <c r="B4" s="70" t="s">
        <v>15</v>
      </c>
      <c r="C4" s="70" t="s">
        <v>90</v>
      </c>
      <c r="D4" s="71" t="s">
        <v>70</v>
      </c>
      <c r="E4" s="72"/>
      <c r="F4" s="87" t="s">
        <v>31</v>
      </c>
      <c r="G4" s="72"/>
      <c r="H4" s="73"/>
      <c r="I4" s="87" t="s">
        <v>30</v>
      </c>
      <c r="J4" s="73"/>
      <c r="K4" s="74"/>
      <c r="L4" s="87" t="s">
        <v>30</v>
      </c>
      <c r="M4" s="74"/>
      <c r="N4" s="74"/>
      <c r="O4" s="87" t="s">
        <v>30</v>
      </c>
      <c r="P4" s="74"/>
    </row>
    <row r="5" spans="1:30" ht="30">
      <c r="A5" s="77" t="s">
        <v>11</v>
      </c>
      <c r="B5" s="70" t="s">
        <v>15</v>
      </c>
      <c r="C5" s="70" t="s">
        <v>91</v>
      </c>
      <c r="D5" s="71" t="s">
        <v>71</v>
      </c>
      <c r="E5" s="72"/>
      <c r="F5" s="87" t="s">
        <v>31</v>
      </c>
      <c r="G5" s="72"/>
      <c r="H5" s="73"/>
      <c r="I5" s="87" t="s">
        <v>30</v>
      </c>
      <c r="J5" s="73"/>
      <c r="K5" s="74"/>
      <c r="L5" s="87" t="s">
        <v>30</v>
      </c>
      <c r="M5" s="74"/>
      <c r="N5" s="74"/>
      <c r="O5" s="87" t="s">
        <v>30</v>
      </c>
      <c r="P5" s="74"/>
    </row>
    <row r="6" spans="1:30" ht="30">
      <c r="A6" s="77" t="s">
        <v>11</v>
      </c>
      <c r="B6" s="70" t="s">
        <v>15</v>
      </c>
      <c r="C6" s="70"/>
      <c r="D6" s="71" t="s">
        <v>72</v>
      </c>
      <c r="E6" s="72"/>
      <c r="F6" s="87" t="s">
        <v>31</v>
      </c>
      <c r="G6" s="72"/>
      <c r="H6" s="73"/>
      <c r="I6" s="87" t="s">
        <v>30</v>
      </c>
      <c r="J6" s="73"/>
      <c r="K6" s="74"/>
      <c r="L6" s="87" t="s">
        <v>30</v>
      </c>
      <c r="M6" s="74"/>
      <c r="N6" s="74"/>
      <c r="O6" s="87" t="s">
        <v>30</v>
      </c>
      <c r="P6" s="74"/>
    </row>
    <row r="7" spans="1:30" ht="31.5">
      <c r="A7" s="77" t="s">
        <v>11</v>
      </c>
      <c r="B7" s="70" t="s">
        <v>15</v>
      </c>
      <c r="C7" s="70"/>
      <c r="D7" s="71" t="s">
        <v>74</v>
      </c>
      <c r="E7" s="72"/>
      <c r="F7" s="87" t="s">
        <v>31</v>
      </c>
      <c r="G7" s="72"/>
      <c r="H7" s="73"/>
      <c r="I7" s="87" t="s">
        <v>29</v>
      </c>
      <c r="J7" s="73"/>
      <c r="K7" s="74"/>
      <c r="L7" s="87" t="s">
        <v>30</v>
      </c>
      <c r="M7" s="74"/>
      <c r="N7" s="74"/>
      <c r="O7" s="87" t="s">
        <v>30</v>
      </c>
      <c r="P7" s="74"/>
    </row>
    <row r="8" spans="1:30" ht="60">
      <c r="A8" s="77" t="s">
        <v>13</v>
      </c>
      <c r="B8" s="70" t="s">
        <v>73</v>
      </c>
      <c r="C8" s="70"/>
      <c r="D8" s="71" t="s">
        <v>75</v>
      </c>
      <c r="E8" s="72"/>
      <c r="F8" s="87" t="s">
        <v>29</v>
      </c>
      <c r="G8" s="72"/>
      <c r="H8" s="73"/>
      <c r="I8" s="87" t="s">
        <v>30</v>
      </c>
      <c r="J8" s="73"/>
      <c r="K8" s="74" t="s">
        <v>104</v>
      </c>
      <c r="L8" s="87" t="s">
        <v>30</v>
      </c>
      <c r="M8" s="74"/>
      <c r="N8" s="74"/>
      <c r="O8" s="87" t="s">
        <v>30</v>
      </c>
      <c r="P8" s="74"/>
    </row>
    <row r="9" spans="1:30" ht="75">
      <c r="A9" s="77" t="s">
        <v>11</v>
      </c>
      <c r="B9" s="70" t="s">
        <v>12</v>
      </c>
      <c r="C9" s="70"/>
      <c r="D9" s="71" t="s">
        <v>76</v>
      </c>
      <c r="E9" s="72"/>
      <c r="F9" s="87" t="s">
        <v>31</v>
      </c>
      <c r="G9" s="72"/>
      <c r="H9" s="73"/>
      <c r="I9" s="87" t="s">
        <v>31</v>
      </c>
      <c r="J9" s="73"/>
      <c r="K9" s="74"/>
      <c r="L9" s="87" t="s">
        <v>31</v>
      </c>
      <c r="M9" s="74"/>
      <c r="N9" s="74"/>
      <c r="O9" s="87" t="s">
        <v>54</v>
      </c>
      <c r="P9" s="74" t="s">
        <v>114</v>
      </c>
    </row>
    <row r="10" spans="1:30" ht="45">
      <c r="A10" s="77" t="s">
        <v>11</v>
      </c>
      <c r="B10" s="70" t="s">
        <v>81</v>
      </c>
      <c r="C10" s="70"/>
      <c r="D10" s="71" t="s">
        <v>82</v>
      </c>
      <c r="E10" s="72"/>
      <c r="F10" s="87" t="s">
        <v>30</v>
      </c>
      <c r="G10" s="72"/>
      <c r="H10" s="73" t="s">
        <v>93</v>
      </c>
      <c r="I10" s="87" t="s">
        <v>30</v>
      </c>
      <c r="J10" s="73"/>
      <c r="K10" s="74" t="s">
        <v>93</v>
      </c>
      <c r="L10" s="87" t="s">
        <v>30</v>
      </c>
      <c r="M10" s="74"/>
      <c r="N10" s="74" t="s">
        <v>115</v>
      </c>
      <c r="O10" s="87" t="s">
        <v>30</v>
      </c>
      <c r="P10" s="74"/>
    </row>
    <row r="11" spans="1:30" ht="60">
      <c r="A11" s="77" t="s">
        <v>13</v>
      </c>
      <c r="B11" s="70" t="s">
        <v>14</v>
      </c>
      <c r="C11" s="70"/>
      <c r="D11" s="71" t="s">
        <v>77</v>
      </c>
      <c r="E11" s="72"/>
      <c r="F11" s="87" t="s">
        <v>31</v>
      </c>
      <c r="G11" s="72"/>
      <c r="H11" s="73"/>
      <c r="I11" s="87" t="s">
        <v>31</v>
      </c>
      <c r="J11" s="73"/>
      <c r="K11" s="74" t="s">
        <v>100</v>
      </c>
      <c r="L11" s="87" t="s">
        <v>30</v>
      </c>
      <c r="M11" s="74"/>
      <c r="N11" s="74" t="s">
        <v>113</v>
      </c>
      <c r="O11" s="87" t="s">
        <v>30</v>
      </c>
      <c r="P11" s="74"/>
    </row>
    <row r="12" spans="1:30" ht="60">
      <c r="A12" s="77" t="s">
        <v>13</v>
      </c>
      <c r="B12" s="70" t="s">
        <v>107</v>
      </c>
      <c r="C12" s="70"/>
      <c r="D12" s="71" t="s">
        <v>80</v>
      </c>
      <c r="E12" s="72" t="s">
        <v>92</v>
      </c>
      <c r="F12" s="87" t="s">
        <v>29</v>
      </c>
      <c r="G12" s="72"/>
      <c r="H12" s="73"/>
      <c r="I12" s="87" t="s">
        <v>31</v>
      </c>
      <c r="J12" s="73"/>
      <c r="K12" s="74" t="s">
        <v>101</v>
      </c>
      <c r="L12" s="87" t="s">
        <v>54</v>
      </c>
      <c r="M12" s="74"/>
      <c r="N12" s="74"/>
      <c r="O12" s="87" t="s">
        <v>54</v>
      </c>
      <c r="P12" s="74"/>
    </row>
    <row r="13" spans="1:30" ht="135">
      <c r="A13" s="77" t="s">
        <v>13</v>
      </c>
      <c r="B13" s="70" t="s">
        <v>78</v>
      </c>
      <c r="C13" s="70"/>
      <c r="D13" s="71" t="s">
        <v>79</v>
      </c>
      <c r="E13" s="72"/>
      <c r="F13" s="87" t="s">
        <v>31</v>
      </c>
      <c r="G13" s="72"/>
      <c r="H13" s="73" t="s">
        <v>97</v>
      </c>
      <c r="I13" s="87" t="s">
        <v>30</v>
      </c>
      <c r="J13" s="73" t="s">
        <v>98</v>
      </c>
      <c r="K13" s="74" t="s">
        <v>99</v>
      </c>
      <c r="L13" s="87" t="s">
        <v>30</v>
      </c>
      <c r="M13" s="74"/>
      <c r="N13" s="74" t="s">
        <v>108</v>
      </c>
      <c r="O13" s="87" t="s">
        <v>54</v>
      </c>
      <c r="P13" s="74" t="s">
        <v>116</v>
      </c>
    </row>
    <row r="14" spans="1:30" ht="60">
      <c r="A14" s="77" t="s">
        <v>23</v>
      </c>
      <c r="B14" s="70" t="s">
        <v>25</v>
      </c>
      <c r="C14" s="70" t="s">
        <v>24</v>
      </c>
      <c r="D14" s="71" t="s">
        <v>84</v>
      </c>
      <c r="E14" s="72"/>
      <c r="F14" s="87" t="s">
        <v>29</v>
      </c>
      <c r="G14" s="72"/>
      <c r="I14" s="90" t="s">
        <v>30</v>
      </c>
      <c r="J14" s="73" t="s">
        <v>94</v>
      </c>
      <c r="K14" s="74"/>
      <c r="L14" s="90" t="s">
        <v>30</v>
      </c>
      <c r="M14" s="74"/>
      <c r="N14" s="74" t="s">
        <v>111</v>
      </c>
      <c r="O14" s="87" t="s">
        <v>30</v>
      </c>
      <c r="P14" s="74"/>
    </row>
    <row r="15" spans="1:30" ht="45">
      <c r="A15" s="77" t="s">
        <v>23</v>
      </c>
      <c r="B15" s="70" t="s">
        <v>25</v>
      </c>
      <c r="C15" s="70" t="s">
        <v>24</v>
      </c>
      <c r="D15" s="71" t="s">
        <v>83</v>
      </c>
      <c r="E15" s="72"/>
      <c r="F15" s="87" t="s">
        <v>29</v>
      </c>
      <c r="G15" s="72"/>
      <c r="H15" s="73" t="s">
        <v>95</v>
      </c>
      <c r="I15" s="90" t="s">
        <v>30</v>
      </c>
      <c r="J15" s="73"/>
      <c r="K15" s="74" t="s">
        <v>105</v>
      </c>
      <c r="L15" s="90" t="s">
        <v>30</v>
      </c>
      <c r="M15" s="74"/>
      <c r="N15" s="74" t="s">
        <v>112</v>
      </c>
      <c r="O15" s="87" t="s">
        <v>30</v>
      </c>
      <c r="P15" s="74"/>
    </row>
    <row r="16" spans="1:30" ht="30">
      <c r="A16" s="77" t="s">
        <v>23</v>
      </c>
      <c r="B16" s="70" t="s">
        <v>25</v>
      </c>
      <c r="C16" s="70" t="s">
        <v>26</v>
      </c>
      <c r="D16" s="71" t="s">
        <v>85</v>
      </c>
      <c r="E16" s="72"/>
      <c r="F16" s="87" t="s">
        <v>31</v>
      </c>
      <c r="G16" s="72"/>
      <c r="H16" s="73"/>
      <c r="I16" s="90" t="s">
        <v>31</v>
      </c>
      <c r="J16" s="73" t="s">
        <v>96</v>
      </c>
      <c r="K16" s="74" t="s">
        <v>102</v>
      </c>
      <c r="L16" s="90" t="s">
        <v>30</v>
      </c>
      <c r="M16" s="74"/>
      <c r="N16" s="74" t="s">
        <v>102</v>
      </c>
      <c r="O16" s="87" t="s">
        <v>30</v>
      </c>
      <c r="P16" s="74"/>
    </row>
    <row r="17" spans="1:16" ht="45">
      <c r="A17" s="77" t="s">
        <v>23</v>
      </c>
      <c r="B17" s="70" t="s">
        <v>25</v>
      </c>
      <c r="C17" s="70" t="s">
        <v>89</v>
      </c>
      <c r="D17" s="71" t="s">
        <v>86</v>
      </c>
      <c r="E17" s="72"/>
      <c r="F17" s="87" t="s">
        <v>31</v>
      </c>
      <c r="G17" s="72"/>
      <c r="H17" s="74"/>
      <c r="I17" s="90" t="s">
        <v>31</v>
      </c>
      <c r="J17" s="74"/>
      <c r="K17" s="74"/>
      <c r="L17" s="90" t="s">
        <v>29</v>
      </c>
      <c r="M17" s="74" t="s">
        <v>103</v>
      </c>
      <c r="N17" s="74" t="s">
        <v>109</v>
      </c>
      <c r="O17" s="87" t="s">
        <v>30</v>
      </c>
      <c r="P17" s="74"/>
    </row>
    <row r="18" spans="1:16" ht="30">
      <c r="A18" s="77" t="s">
        <v>23</v>
      </c>
      <c r="B18" s="70" t="s">
        <v>25</v>
      </c>
      <c r="C18" s="70" t="s">
        <v>89</v>
      </c>
      <c r="D18" s="71" t="s">
        <v>87</v>
      </c>
      <c r="E18" s="72"/>
      <c r="F18" s="87" t="s">
        <v>31</v>
      </c>
      <c r="G18" s="72"/>
      <c r="H18" s="74"/>
      <c r="I18" s="90" t="s">
        <v>31</v>
      </c>
      <c r="J18" s="73" t="s">
        <v>96</v>
      </c>
      <c r="K18" s="74" t="s">
        <v>102</v>
      </c>
      <c r="L18" s="90" t="s">
        <v>30</v>
      </c>
      <c r="M18" s="74"/>
      <c r="N18" s="74" t="s">
        <v>102</v>
      </c>
      <c r="O18" s="87" t="s">
        <v>30</v>
      </c>
      <c r="P18" s="74"/>
    </row>
    <row r="19" spans="1:16" ht="45">
      <c r="A19" s="77" t="s">
        <v>23</v>
      </c>
      <c r="B19" s="70" t="s">
        <v>25</v>
      </c>
      <c r="C19" s="70" t="s">
        <v>89</v>
      </c>
      <c r="D19" s="71" t="s">
        <v>88</v>
      </c>
      <c r="E19" s="72"/>
      <c r="F19" s="87" t="s">
        <v>31</v>
      </c>
      <c r="G19" s="72"/>
      <c r="H19" s="74"/>
      <c r="I19" s="90" t="s">
        <v>31</v>
      </c>
      <c r="J19" s="74"/>
      <c r="K19" s="74"/>
      <c r="L19" s="90" t="s">
        <v>29</v>
      </c>
      <c r="M19" s="74" t="s">
        <v>103</v>
      </c>
      <c r="N19" s="74" t="s">
        <v>110</v>
      </c>
      <c r="O19" s="87" t="s">
        <v>30</v>
      </c>
      <c r="P19" s="74"/>
    </row>
    <row r="148" spans="1:1">
      <c r="A148" s="99"/>
    </row>
    <row r="149" spans="1:1">
      <c r="A149" s="99"/>
    </row>
    <row r="150" spans="1:1">
      <c r="A150" s="99"/>
    </row>
    <row r="151" spans="1:1">
      <c r="A151" s="100"/>
    </row>
    <row r="152" spans="1:1">
      <c r="A152" s="100"/>
    </row>
    <row r="153" spans="1:1">
      <c r="A153" s="88" t="s">
        <v>27</v>
      </c>
    </row>
    <row r="154" spans="1:1">
      <c r="A154" s="88" t="s">
        <v>54</v>
      </c>
    </row>
    <row r="155" spans="1:1">
      <c r="A155" s="88" t="s">
        <v>55</v>
      </c>
    </row>
    <row r="156" spans="1:1">
      <c r="A156" s="88" t="s">
        <v>27</v>
      </c>
    </row>
    <row r="157" spans="1:1">
      <c r="A157" s="88" t="s">
        <v>28</v>
      </c>
    </row>
    <row r="158" spans="1:1">
      <c r="A158" s="88" t="s">
        <v>29</v>
      </c>
    </row>
    <row r="159" spans="1:1">
      <c r="A159" s="88" t="s">
        <v>30</v>
      </c>
    </row>
    <row r="160" spans="1:1">
      <c r="A160" s="88" t="s">
        <v>46</v>
      </c>
    </row>
    <row r="161" spans="1:1">
      <c r="A161" s="88" t="s">
        <v>31</v>
      </c>
    </row>
    <row r="162" spans="1:1">
      <c r="A162" s="99"/>
    </row>
    <row r="163" spans="1:1">
      <c r="A163" s="99"/>
    </row>
    <row r="164" spans="1:1" ht="30">
      <c r="A164" s="100" t="s">
        <v>43</v>
      </c>
    </row>
    <row r="165" spans="1:1">
      <c r="A165" s="100" t="s">
        <v>54</v>
      </c>
    </row>
    <row r="166" spans="1:1">
      <c r="A166" s="100" t="s">
        <v>55</v>
      </c>
    </row>
    <row r="167" spans="1:1" ht="30">
      <c r="A167" s="100" t="s">
        <v>106</v>
      </c>
    </row>
    <row r="168" spans="1:1">
      <c r="A168" s="100" t="s">
        <v>30</v>
      </c>
    </row>
    <row r="169" spans="1:1">
      <c r="A169" s="100" t="s">
        <v>28</v>
      </c>
    </row>
  </sheetData>
  <autoFilter ref="A2:P19">
    <sortState ref="A4:P31">
      <sortCondition ref="B3:B31"/>
    </sortState>
  </autoFilter>
  <dataConsolidate/>
  <mergeCells count="1">
    <mergeCell ref="A1:D1"/>
  </mergeCells>
  <conditionalFormatting sqref="F3:F19 I3:I19 L3:L19 O3:O19">
    <cfRule type="containsText" dxfId="113" priority="2103" operator="containsText" text="available">
      <formula>NOT(ISERROR(SEARCH("available",F3)))</formula>
    </cfRule>
    <cfRule type="containsText" dxfId="112" priority="2104" operator="containsText" text="deletion">
      <formula>NOT(ISERROR(SEARCH("deletion",F3)))</formula>
    </cfRule>
    <cfRule type="containsText" dxfId="111" priority="2105" operator="containsText" text="deferral">
      <formula>NOT(ISERROR(SEARCH("deferral",F3)))</formula>
    </cfRule>
    <cfRule type="containsText" dxfId="110" priority="2106" operator="containsText" text="update not provided">
      <formula>NOT(ISERROR(SEARCH("update not provided",F3)))</formula>
    </cfRule>
    <cfRule type="containsText" dxfId="109" priority="2107" operator="containsText" text="not yet due">
      <formula>NOT(ISERROR(SEARCH("not yet due",F3)))</formula>
    </cfRule>
    <cfRule type="containsText" dxfId="108" priority="2108" operator="containsText" text="danger">
      <formula>NOT(ISERROR(SEARCH("danger",F3)))</formula>
    </cfRule>
    <cfRule type="containsText" dxfId="107" priority="2109" operator="containsText" text="behind">
      <formula>NOT(ISERROR(SEARCH("behind",F3)))</formula>
    </cfRule>
    <cfRule type="containsText" dxfId="106" priority="2110" operator="containsText" text="danger">
      <formula>NOT(ISERROR(SEARCH("danger",F3)))</formula>
    </cfRule>
    <cfRule type="containsText" dxfId="105" priority="2111" operator="containsText" text="off target">
      <formula>NOT(ISERROR(SEARCH("off target",F3)))</formula>
    </cfRule>
    <cfRule type="containsText" dxfId="104" priority="2112" operator="containsText" text="on track">
      <formula>NOT(ISERROR(SEARCH("on track",F3)))</formula>
    </cfRule>
    <cfRule type="containsText" dxfId="103" priority="2113" operator="containsText" text="fully">
      <formula>NOT(ISERROR(SEARCH("fully",F3)))</formula>
    </cfRule>
  </conditionalFormatting>
  <conditionalFormatting sqref="F3:F19 I3:I19 L3:L19 O3:O19">
    <cfRule type="containsText" dxfId="102" priority="2060" operator="containsText" text="Not yet due">
      <formula>NOT(ISERROR(SEARCH("Not yet due",F3)))</formula>
    </cfRule>
    <cfRule type="containsText" dxfId="101" priority="2061" operator="containsText" text="In Danger of Falling Behind Target">
      <formula>NOT(ISERROR(SEARCH("In Danger of Falling Behind Target",F3)))</formula>
    </cfRule>
    <cfRule type="containsText" dxfId="100" priority="2062" operator="containsText" text="Deleted">
      <formula>NOT(ISERROR(SEARCH("Deleted",F3)))</formula>
    </cfRule>
    <cfRule type="containsText" dxfId="99" priority="2063" operator="containsText" text="Completed Behind Schedule">
      <formula>NOT(ISERROR(SEARCH("Completed Behind Schedule",F3)))</formula>
    </cfRule>
    <cfRule type="containsText" dxfId="98" priority="2064" operator="containsText" text="Update not Provided">
      <formula>NOT(ISERROR(SEARCH("Update not Provided",F3)))</formula>
    </cfRule>
    <cfRule type="containsText" dxfId="97" priority="2065" operator="containsText" text="Not Yet Due">
      <formula>NOT(ISERROR(SEARCH("Not Yet Due",F3)))</formula>
    </cfRule>
    <cfRule type="containsText" dxfId="96" priority="2066" operator="containsText" text="Off Target">
      <formula>NOT(ISERROR(SEARCH("Off Target",F3)))</formula>
    </cfRule>
    <cfRule type="containsText" dxfId="95" priority="2067" operator="containsText" text="In Danger of Falling Behind Target">
      <formula>NOT(ISERROR(SEARCH("In Danger of Falling Behind Target",F3)))</formula>
    </cfRule>
    <cfRule type="containsText" dxfId="94" priority="2068" operator="containsText" text="On Track to be Achieved">
      <formula>NOT(ISERROR(SEARCH("On Track to be Achieved",F3)))</formula>
    </cfRule>
    <cfRule type="containsText" dxfId="93" priority="2069" operator="containsText" text="Fully Achieved">
      <formula>NOT(ISERROR(SEARCH("Fully Achieved",F3)))</formula>
    </cfRule>
  </conditionalFormatting>
  <conditionalFormatting sqref="F3:F19 I3:I19 L3:L19 O3:O19">
    <cfRule type="containsText" dxfId="92" priority="2058" operator="containsText" text="Fully Achieved">
      <formula>NOT(ISERROR(SEARCH("Fully Achieved",F3)))</formula>
    </cfRule>
    <cfRule type="containsText" dxfId="91" priority="2059" operator="containsText" text="Fully Achieved">
      <formula>NOT(ISERROR(SEARCH("Fully Achieved",F3)))</formula>
    </cfRule>
  </conditionalFormatting>
  <conditionalFormatting sqref="F3:F19 I3:I19 L3:L19 O3:O19">
    <cfRule type="containsText" dxfId="90" priority="2051" operator="containsText" text="Update not Provided">
      <formula>NOT(ISERROR(SEARCH("Update not Provided",F3)))</formula>
    </cfRule>
    <cfRule type="containsText" dxfId="89" priority="2052" operator="containsText" text="Not yet due">
      <formula>NOT(ISERROR(SEARCH("Not yet due",F3)))</formula>
    </cfRule>
    <cfRule type="containsText" dxfId="88" priority="2053" operator="containsText" text="Completed Behind Schedule">
      <formula>NOT(ISERROR(SEARCH("Completed Behind Schedule",F3)))</formula>
    </cfRule>
    <cfRule type="containsText" dxfId="87" priority="2054" operator="containsText" text="Off Target">
      <formula>NOT(ISERROR(SEARCH("Off Target",F3)))</formula>
    </cfRule>
    <cfRule type="containsText" dxfId="86" priority="2055" operator="containsText" text="In Danger of Falling Behind Target">
      <formula>NOT(ISERROR(SEARCH("In Danger of Falling Behind Target",F3)))</formula>
    </cfRule>
    <cfRule type="containsText" dxfId="85" priority="2056" operator="containsText" text="On Track to be Achieved">
      <formula>NOT(ISERROR(SEARCH("On Track to be Achieved",F3)))</formula>
    </cfRule>
    <cfRule type="containsText" dxfId="84" priority="2057" operator="containsText" text="Fully Achieved">
      <formula>NOT(ISERROR(SEARCH("Fully Achieved",F3)))</formula>
    </cfRule>
  </conditionalFormatting>
  <conditionalFormatting sqref="F3:F19 I3:I19 L3:L19 O3:O19">
    <cfRule type="containsText" dxfId="83" priority="2041" operator="containsText" text="Not yet due">
      <formula>NOT(ISERROR(SEARCH("Not yet due",F3)))</formula>
    </cfRule>
    <cfRule type="containsText" dxfId="82" priority="2042" operator="containsText" text="In Danger of Falling Behind Target">
      <formula>NOT(ISERROR(SEARCH("In Danger of Falling Behind Target",F3)))</formula>
    </cfRule>
    <cfRule type="containsText" dxfId="81" priority="2043" operator="containsText" text="Deleted">
      <formula>NOT(ISERROR(SEARCH("Deleted",F3)))</formula>
    </cfRule>
    <cfRule type="containsText" dxfId="80" priority="2044" operator="containsText" text="Completed Behind Schedule">
      <formula>NOT(ISERROR(SEARCH("Completed Behind Schedule",F3)))</formula>
    </cfRule>
    <cfRule type="containsText" dxfId="79" priority="2045" operator="containsText" text="Update not Provided">
      <formula>NOT(ISERROR(SEARCH("Update not Provided",F3)))</formula>
    </cfRule>
    <cfRule type="containsText" dxfId="78" priority="2046" operator="containsText" text="Not Yet Due">
      <formula>NOT(ISERROR(SEARCH("Not Yet Due",F3)))</formula>
    </cfRule>
    <cfRule type="containsText" dxfId="77" priority="2047" operator="containsText" text="Off Target">
      <formula>NOT(ISERROR(SEARCH("Off Target",F3)))</formula>
    </cfRule>
    <cfRule type="containsText" dxfId="76" priority="2048" operator="containsText" text="In Danger of Falling Behind Target">
      <formula>NOT(ISERROR(SEARCH("In Danger of Falling Behind Target",F3)))</formula>
    </cfRule>
    <cfRule type="containsText" dxfId="75" priority="2049" operator="containsText" text="On Track to be Achieved">
      <formula>NOT(ISERROR(SEARCH("On Track to be Achieved",F3)))</formula>
    </cfRule>
    <cfRule type="containsText" dxfId="74" priority="2050" operator="containsText" text="Fully Achieved">
      <formula>NOT(ISERROR(SEARCH("Fully Achieved",F3)))</formula>
    </cfRule>
  </conditionalFormatting>
  <conditionalFormatting sqref="F3:F19 I3:I19 L3:L19 O3:O19">
    <cfRule type="containsText" dxfId="73" priority="2036" operator="containsText" text="Not Yet Due">
      <formula>NOT(ISERROR(SEARCH("Not Yet Due",F3)))</formula>
    </cfRule>
    <cfRule type="containsText" dxfId="72" priority="2037" operator="containsText" text="Deferred">
      <formula>NOT(ISERROR(SEARCH("Deferred",F3)))</formula>
    </cfRule>
    <cfRule type="containsText" dxfId="71" priority="2038" operator="containsText" text="Deleted">
      <formula>NOT(ISERROR(SEARCH("Deleted",F3)))</formula>
    </cfRule>
    <cfRule type="containsText" dxfId="70" priority="2039" operator="containsText" text="In Danger of Falling Behind Target">
      <formula>NOT(ISERROR(SEARCH("In Danger of Falling Behind Target",F3)))</formula>
    </cfRule>
    <cfRule type="containsText" dxfId="69" priority="2040" operator="containsText" text="Not yet due">
      <formula>NOT(ISERROR(SEARCH("Not yet due",F3)))</formula>
    </cfRule>
  </conditionalFormatting>
  <conditionalFormatting sqref="F3:F19 I3:I19 L3:L19 O3:O19">
    <cfRule type="containsText" dxfId="68" priority="2035" operator="containsText" text="Not yet due">
      <formula>NOT(ISERROR(SEARCH("Not yet due",F3)))</formula>
    </cfRule>
  </conditionalFormatting>
  <conditionalFormatting sqref="F3:F19 I3:I19 L3:L19 O3:O19">
    <cfRule type="containsText" dxfId="67" priority="2029" operator="containsText" text="Update not Provided">
      <formula>NOT(ISERROR(SEARCH("Update not Provided",F3)))</formula>
    </cfRule>
    <cfRule type="containsText" dxfId="66" priority="2030" operator="containsText" text="Not yet due">
      <formula>NOT(ISERROR(SEARCH("Not yet due",F3)))</formula>
    </cfRule>
    <cfRule type="containsText" dxfId="65" priority="2031" operator="containsText" text="Completed Behind Schedule">
      <formula>NOT(ISERROR(SEARCH("Completed Behind Schedule",F3)))</formula>
    </cfRule>
    <cfRule type="containsText" dxfId="64" priority="2032" operator="containsText" text="Off Target">
      <formula>NOT(ISERROR(SEARCH("Off Target",F3)))</formula>
    </cfRule>
    <cfRule type="containsText" dxfId="63" priority="2033" operator="containsText" text="On Track to be Achieved">
      <formula>NOT(ISERROR(SEARCH("On Track to be Achieved",F3)))</formula>
    </cfRule>
    <cfRule type="containsText" dxfId="62" priority="2034" operator="containsText" text="Fully Achieved">
      <formula>NOT(ISERROR(SEARCH("Fully Achieved",F3)))</formula>
    </cfRule>
  </conditionalFormatting>
  <conditionalFormatting sqref="F3:F19 I3:I19 L3:L19 O3:O19">
    <cfRule type="containsText" dxfId="61" priority="2028" operator="containsText" text="Deferred">
      <formula>NOT(ISERROR(SEARCH("Deferred",F3)))</formula>
    </cfRule>
  </conditionalFormatting>
  <conditionalFormatting sqref="F3:F19 I3:I19 L3:L19 O3:O19">
    <cfRule type="containsText" dxfId="60" priority="2024" operator="containsText" text="Deferred">
      <formula>NOT(ISERROR(SEARCH("Deferred",F3)))</formula>
    </cfRule>
    <cfRule type="containsText" dxfId="59" priority="2025" operator="containsText" text="Deleted">
      <formula>NOT(ISERROR(SEARCH("Deleted",F3)))</formula>
    </cfRule>
    <cfRule type="containsText" dxfId="58" priority="2026" operator="containsText" text="In Danger of Falling Behind Target">
      <formula>NOT(ISERROR(SEARCH("In Danger of Falling Behind Target",F3)))</formula>
    </cfRule>
    <cfRule type="containsText" dxfId="57" priority="2027" operator="containsText" text="Not yet due">
      <formula>NOT(ISERROR(SEARCH("Not yet due",F3)))</formula>
    </cfRule>
  </conditionalFormatting>
  <dataValidations xWindow="922" yWindow="402" count="2">
    <dataValidation type="list" allowBlank="1" showInputMessage="1" showErrorMessage="1" promptTitle="Is target on track?" prompt="Please choose an option from the drop down list that best describes the current situation for this target." sqref="F3:F19 L3:L19 I3:I19">
      <formula1>$A$153:$A$161</formula1>
    </dataValidation>
    <dataValidation type="list" allowBlank="1" showInputMessage="1" showErrorMessage="1" promptTitle="Is target on track?" prompt="Please choose an option from the drop down list that best describes the current situation for this target." sqref="O3:O19">
      <formula1>$A$164:$A$169</formula1>
    </dataValidation>
  </dataValidations>
  <pageMargins left="0.7" right="0.7" top="0.75" bottom="0.75" header="0.3" footer="0.3"/>
  <pageSetup paperSize="9" scale="52" orientation="portrait" r:id="rId1"/>
  <rowBreaks count="1" manualBreakCount="1">
    <brk id="26" max="16383" man="1"/>
  </rowBreaks>
  <colBreaks count="1" manualBreakCount="1">
    <brk id="13" max="1048575" man="1"/>
  </colBreaks>
</worksheet>
</file>

<file path=xl/worksheets/sheet2.xml><?xml version="1.0" encoding="utf-8"?>
<worksheet xmlns="http://schemas.openxmlformats.org/spreadsheetml/2006/main" xmlns:r="http://schemas.openxmlformats.org/officeDocument/2006/relationships">
  <dimension ref="A2:H157"/>
  <sheetViews>
    <sheetView zoomScale="70" zoomScaleNormal="70" workbookViewId="0">
      <selection activeCell="J12" sqref="J12"/>
    </sheetView>
  </sheetViews>
  <sheetFormatPr defaultColWidth="9.140625" defaultRowHeight="15.75"/>
  <cols>
    <col min="1" max="1" width="21.7109375" style="76" customWidth="1"/>
    <col min="2" max="2" width="24.140625" style="76" customWidth="1"/>
    <col min="3" max="3" width="16" style="76" customWidth="1"/>
    <col min="4" max="4" width="35.5703125" style="76" customWidth="1"/>
    <col min="5" max="8" width="20.7109375" style="76" customWidth="1"/>
    <col min="9" max="16384" width="9.140625" style="76"/>
  </cols>
  <sheetData>
    <row r="2" spans="1:8" ht="62.25" customHeight="1">
      <c r="A2" s="68" t="s">
        <v>5</v>
      </c>
      <c r="B2" s="68" t="s">
        <v>0</v>
      </c>
      <c r="C2" s="68" t="s">
        <v>6</v>
      </c>
      <c r="D2" s="68" t="s">
        <v>32</v>
      </c>
      <c r="E2" s="68" t="s">
        <v>62</v>
      </c>
      <c r="F2" s="68" t="s">
        <v>67</v>
      </c>
      <c r="G2" s="68" t="s">
        <v>66</v>
      </c>
      <c r="H2" s="68" t="s">
        <v>65</v>
      </c>
    </row>
    <row r="3" spans="1:8" ht="31.5">
      <c r="A3" s="77" t="str">
        <f>'1. Equality Actions'!A3</f>
        <v>Mark Rizk</v>
      </c>
      <c r="B3" s="70" t="str">
        <f>'1. Equality Actions'!B3</f>
        <v>Rachel Liddle</v>
      </c>
      <c r="C3" s="70"/>
      <c r="D3" s="89" t="str">
        <f>'1. Equality Actions'!D3</f>
        <v>Climate Change Policy EHIA (October 2016)</v>
      </c>
      <c r="E3" s="87" t="str">
        <f>'1. Equality Actions'!F3</f>
        <v>Not yet due</v>
      </c>
      <c r="F3" s="87" t="str">
        <f>'1. Equality Actions'!I3</f>
        <v>On track to be achieved</v>
      </c>
      <c r="G3" s="87" t="str">
        <f>'1. Equality Actions'!L3</f>
        <v>Fully Achieved</v>
      </c>
      <c r="H3" s="87" t="str">
        <f>'1. Equality Actions'!O3</f>
        <v>Fully Achieved</v>
      </c>
    </row>
    <row r="4" spans="1:8" ht="30">
      <c r="A4" s="77" t="str">
        <f>'1. Equality Actions'!A4</f>
        <v>Mark Rizk</v>
      </c>
      <c r="B4" s="70" t="str">
        <f>'1. Equality Actions'!B4</f>
        <v>Rachel Liddle</v>
      </c>
      <c r="C4" s="70"/>
      <c r="D4" s="89" t="str">
        <f>'1. Equality Actions'!D4</f>
        <v>Climate Change Adaptation Plan EHIA (September 2016)</v>
      </c>
      <c r="E4" s="87" t="str">
        <f>'1. Equality Actions'!F4</f>
        <v>Not yet due</v>
      </c>
      <c r="F4" s="87" t="str">
        <f>'1. Equality Actions'!I4</f>
        <v>Fully Achieved</v>
      </c>
      <c r="G4" s="87" t="str">
        <f>'1. Equality Actions'!L4</f>
        <v>Fully Achieved</v>
      </c>
      <c r="H4" s="87" t="str">
        <f>'1. Equality Actions'!O4</f>
        <v>Fully Achieved</v>
      </c>
    </row>
    <row r="5" spans="1:8" ht="30">
      <c r="A5" s="77" t="str">
        <f>'1. Equality Actions'!A5</f>
        <v>Mark Rizk</v>
      </c>
      <c r="B5" s="70" t="str">
        <f>'1. Equality Actions'!B5</f>
        <v>Rachel Liddle</v>
      </c>
      <c r="C5" s="70"/>
      <c r="D5" s="89" t="str">
        <f>'1. Equality Actions'!D5</f>
        <v>Housing Enforcement Policy EHIA (July 2016)</v>
      </c>
      <c r="E5" s="87" t="str">
        <f>'1. Equality Actions'!F5</f>
        <v>Not yet due</v>
      </c>
      <c r="F5" s="87" t="str">
        <f>'1. Equality Actions'!I5</f>
        <v>Fully Achieved</v>
      </c>
      <c r="G5" s="87" t="str">
        <f>'1. Equality Actions'!L5</f>
        <v>Fully Achieved</v>
      </c>
      <c r="H5" s="87" t="str">
        <f>'1. Equality Actions'!O5</f>
        <v>Fully Achieved</v>
      </c>
    </row>
    <row r="6" spans="1:8" ht="30">
      <c r="A6" s="77" t="str">
        <f>'1. Equality Actions'!A6</f>
        <v>Mark Rizk</v>
      </c>
      <c r="B6" s="70" t="str">
        <f>'1. Equality Actions'!B6</f>
        <v>Rachel Liddle</v>
      </c>
      <c r="C6" s="70"/>
      <c r="D6" s="89" t="str">
        <f>'1. Equality Actions'!D6</f>
        <v>Corporate Enforcement Policy EHIA (July 2016)</v>
      </c>
      <c r="E6" s="87" t="str">
        <f>'1. Equality Actions'!F6</f>
        <v>Not yet due</v>
      </c>
      <c r="F6" s="87" t="str">
        <f>'1. Equality Actions'!I6</f>
        <v>Fully Achieved</v>
      </c>
      <c r="G6" s="87" t="str">
        <f>'1. Equality Actions'!L6</f>
        <v>Fully Achieved</v>
      </c>
      <c r="H6" s="87" t="str">
        <f>'1. Equality Actions'!O6</f>
        <v>Fully Achieved</v>
      </c>
    </row>
    <row r="7" spans="1:8" ht="31.5">
      <c r="A7" s="77" t="str">
        <f>'1. Equality Actions'!A7</f>
        <v>Mark Rizk</v>
      </c>
      <c r="B7" s="70" t="str">
        <f>'1. Equality Actions'!B7</f>
        <v>Rachel Liddle</v>
      </c>
      <c r="C7" s="70"/>
      <c r="D7" s="89" t="str">
        <f>'1. Equality Actions'!D7</f>
        <v>Noise Management Policy EHIA (October 2016)</v>
      </c>
      <c r="E7" s="87" t="str">
        <f>'1. Equality Actions'!F7</f>
        <v>Not yet due</v>
      </c>
      <c r="F7" s="87" t="str">
        <f>'1. Equality Actions'!I7</f>
        <v>On track to be achieved</v>
      </c>
      <c r="G7" s="87" t="str">
        <f>'1. Equality Actions'!L7</f>
        <v>Fully Achieved</v>
      </c>
      <c r="H7" s="87" t="str">
        <f>'1. Equality Actions'!O7</f>
        <v>Fully Achieved</v>
      </c>
    </row>
    <row r="8" spans="1:8" ht="31.5">
      <c r="A8" s="77" t="str">
        <f>'1. Equality Actions'!A8</f>
        <v>Sal Khan</v>
      </c>
      <c r="B8" s="70" t="str">
        <f>'1. Equality Actions'!B8</f>
        <v>Brett Atkinson</v>
      </c>
      <c r="C8" s="70"/>
      <c r="D8" s="89" t="str">
        <f>'1. Equality Actions'!D8</f>
        <v>The Tenancy Strategy EHIA (2016)</v>
      </c>
      <c r="E8" s="87" t="str">
        <f>'1. Equality Actions'!F8</f>
        <v>On track to be achieved</v>
      </c>
      <c r="F8" s="87" t="str">
        <f>'1. Equality Actions'!I8</f>
        <v>Fully Achieved</v>
      </c>
      <c r="G8" s="87" t="str">
        <f>'1. Equality Actions'!L8</f>
        <v>Fully Achieved</v>
      </c>
      <c r="H8" s="87" t="str">
        <f>'1. Equality Actions'!O8</f>
        <v>Fully Achieved</v>
      </c>
    </row>
    <row r="9" spans="1:8" ht="30">
      <c r="A9" s="77" t="str">
        <f>'1. Equality Actions'!A9</f>
        <v>Mark Rizk</v>
      </c>
      <c r="B9" s="70" t="str">
        <f>'1. Equality Actions'!B9</f>
        <v>Neil Brown</v>
      </c>
      <c r="C9" s="70"/>
      <c r="D9" s="89" t="str">
        <f>'1. Equality Actions'!D9</f>
        <v>Sports Development Strategy EHIA (January 2017)</v>
      </c>
      <c r="E9" s="87" t="str">
        <f>'1. Equality Actions'!F9</f>
        <v>Not yet due</v>
      </c>
      <c r="F9" s="87" t="str">
        <f>'1. Equality Actions'!I9</f>
        <v>Not yet due</v>
      </c>
      <c r="G9" s="87" t="str">
        <f>'1. Equality Actions'!L9</f>
        <v>Not yet due</v>
      </c>
      <c r="H9" s="87" t="str">
        <f>'1. Equality Actions'!O9</f>
        <v>Deferred</v>
      </c>
    </row>
    <row r="10" spans="1:8" ht="30">
      <c r="A10" s="77" t="str">
        <f>'1. Equality Actions'!A10</f>
        <v>Mark Rizk</v>
      </c>
      <c r="B10" s="70" t="str">
        <f>'1. Equality Actions'!B10</f>
        <v>Andy Mason</v>
      </c>
      <c r="C10" s="70"/>
      <c r="D10" s="89" t="str">
        <f>'1. Equality Actions'!D10</f>
        <v>Neighbourhood Working EHIA (March 2017)</v>
      </c>
      <c r="E10" s="87" t="str">
        <f>'1. Equality Actions'!F10</f>
        <v>Fully Achieved</v>
      </c>
      <c r="F10" s="87" t="str">
        <f>'1. Equality Actions'!I10</f>
        <v>Fully Achieved</v>
      </c>
      <c r="G10" s="87" t="str">
        <f>'1. Equality Actions'!L10</f>
        <v>Fully Achieved</v>
      </c>
      <c r="H10" s="87" t="str">
        <f>'1. Equality Actions'!O10</f>
        <v>Fully Achieved</v>
      </c>
    </row>
    <row r="11" spans="1:8" ht="30">
      <c r="A11" s="77" t="str">
        <f>'1. Equality Actions'!A11</f>
        <v>Sal Khan</v>
      </c>
      <c r="B11" s="70" t="str">
        <f>'1. Equality Actions'!B11</f>
        <v>James Abbott</v>
      </c>
      <c r="C11" s="70"/>
      <c r="D11" s="89" t="str">
        <f>'1. Equality Actions'!D11</f>
        <v>Data Quality Strategy EHIA (2016)</v>
      </c>
      <c r="E11" s="87" t="str">
        <f>'1. Equality Actions'!F11</f>
        <v>Not yet due</v>
      </c>
      <c r="F11" s="87" t="str">
        <f>'1. Equality Actions'!I11</f>
        <v>Not yet due</v>
      </c>
      <c r="G11" s="87" t="str">
        <f>'1. Equality Actions'!L11</f>
        <v>Fully Achieved</v>
      </c>
      <c r="H11" s="87" t="str">
        <f>'1. Equality Actions'!O11</f>
        <v>Fully Achieved</v>
      </c>
    </row>
    <row r="12" spans="1:8" ht="31.5">
      <c r="A12" s="77" t="str">
        <f>'1. Equality Actions'!A12</f>
        <v>Sal Khan</v>
      </c>
      <c r="B12" s="70" t="str">
        <f>'1. Equality Actions'!B12</f>
        <v>Anna Miller/Jeff Upton</v>
      </c>
      <c r="C12" s="70"/>
      <c r="D12" s="89" t="str">
        <f>'1. Equality Actions'!D12</f>
        <v>Open Spaces and Playing Pitch Strategy EHIA (2016/17)</v>
      </c>
      <c r="E12" s="87" t="str">
        <f>'1. Equality Actions'!F12</f>
        <v>On track to be achieved</v>
      </c>
      <c r="F12" s="87" t="str">
        <f>'1. Equality Actions'!I12</f>
        <v>Not yet due</v>
      </c>
      <c r="G12" s="87" t="str">
        <f>'1. Equality Actions'!L12</f>
        <v>Deferred</v>
      </c>
      <c r="H12" s="87" t="str">
        <f>'1. Equality Actions'!O12</f>
        <v>Deferred</v>
      </c>
    </row>
    <row r="13" spans="1:8" ht="30" customHeight="1">
      <c r="A13" s="77" t="str">
        <f>'1. Equality Actions'!A13</f>
        <v>Sal Khan</v>
      </c>
      <c r="B13" s="70" t="str">
        <f>'1. Equality Actions'!B13</f>
        <v>Sarah Richardson</v>
      </c>
      <c r="C13" s="70"/>
      <c r="D13" s="89" t="str">
        <f>'1. Equality Actions'!D13</f>
        <v>Council Tax Reduction Scheme Policy EHIA (November 2016)</v>
      </c>
      <c r="E13" s="87" t="str">
        <f>'1. Equality Actions'!F13</f>
        <v>Not yet due</v>
      </c>
      <c r="F13" s="87" t="str">
        <f>'1. Equality Actions'!I13</f>
        <v>Fully Achieved</v>
      </c>
      <c r="G13" s="87" t="str">
        <f>'1. Equality Actions'!L13</f>
        <v>Fully Achieved</v>
      </c>
      <c r="H13" s="87" t="str">
        <f>'1. Equality Actions'!O13</f>
        <v>Deferred</v>
      </c>
    </row>
    <row r="14" spans="1:8" ht="31.5">
      <c r="A14" s="77" t="str">
        <f>'1. Equality Actions'!A14</f>
        <v>Andy O'Brien</v>
      </c>
      <c r="B14" s="70" t="str">
        <f>'1. Equality Actions'!B14</f>
        <v>Linda McDonald</v>
      </c>
      <c r="C14" s="70"/>
      <c r="D14" s="89" t="str">
        <f>'1. Equality Actions'!D14</f>
        <v>Appeals Against Dismissal Policy EHIA (2016)</v>
      </c>
      <c r="E14" s="87" t="str">
        <f>'1. Equality Actions'!F14</f>
        <v>On track to be achieved</v>
      </c>
      <c r="F14" s="87" t="str">
        <f>'1. Equality Actions'!I14</f>
        <v>Fully Achieved</v>
      </c>
      <c r="G14" s="87" t="str">
        <f>'1. Equality Actions'!L14</f>
        <v>Fully Achieved</v>
      </c>
      <c r="H14" s="87" t="str">
        <f>'1. Equality Actions'!O14</f>
        <v>Fully Achieved</v>
      </c>
    </row>
    <row r="15" spans="1:8" ht="31.5">
      <c r="A15" s="77" t="str">
        <f>'1. Equality Actions'!A15</f>
        <v>Andy O'Brien</v>
      </c>
      <c r="B15" s="70" t="str">
        <f>'1. Equality Actions'!B15</f>
        <v>Linda McDonald</v>
      </c>
      <c r="C15" s="70"/>
      <c r="D15" s="89" t="str">
        <f>'1. Equality Actions'!D15</f>
        <v>Employment of Related Persons Policy EHIA (2016)</v>
      </c>
      <c r="E15" s="87" t="str">
        <f>'1. Equality Actions'!F15</f>
        <v>On track to be achieved</v>
      </c>
      <c r="F15" s="87" t="str">
        <f>'1. Equality Actions'!I15</f>
        <v>Fully Achieved</v>
      </c>
      <c r="G15" s="87" t="str">
        <f>'1. Equality Actions'!L15</f>
        <v>Fully Achieved</v>
      </c>
      <c r="H15" s="87" t="str">
        <f>'1. Equality Actions'!O15</f>
        <v>Fully Achieved</v>
      </c>
    </row>
    <row r="16" spans="1:8" ht="30">
      <c r="A16" s="77" t="str">
        <f>'1. Equality Actions'!A16</f>
        <v>Andy O'Brien</v>
      </c>
      <c r="B16" s="70" t="str">
        <f>'1. Equality Actions'!B16</f>
        <v>Linda McDonald</v>
      </c>
      <c r="C16" s="70"/>
      <c r="D16" s="89" t="str">
        <f>'1. Equality Actions'!D16</f>
        <v>Discolure &amp; Barring Service Procedures EHIA (2016)</v>
      </c>
      <c r="E16" s="87" t="str">
        <f>'1. Equality Actions'!F16</f>
        <v>Not yet due</v>
      </c>
      <c r="F16" s="87" t="str">
        <f>'1. Equality Actions'!I16</f>
        <v>Not yet due</v>
      </c>
      <c r="G16" s="87" t="str">
        <f>'1. Equality Actions'!L16</f>
        <v>Fully Achieved</v>
      </c>
      <c r="H16" s="87" t="str">
        <f>'1. Equality Actions'!O16</f>
        <v>Fully Achieved</v>
      </c>
    </row>
    <row r="17" spans="1:8" ht="31.5">
      <c r="A17" s="77" t="str">
        <f>'1. Equality Actions'!A17</f>
        <v>Andy O'Brien</v>
      </c>
      <c r="B17" s="70" t="str">
        <f>'1. Equality Actions'!B17</f>
        <v>Linda McDonald</v>
      </c>
      <c r="C17" s="70"/>
      <c r="D17" s="89" t="str">
        <f>'1. Equality Actions'!D17</f>
        <v>Flexible Working Policy EHIA (2016)</v>
      </c>
      <c r="E17" s="87" t="str">
        <f>'1. Equality Actions'!F17</f>
        <v>Not yet due</v>
      </c>
      <c r="F17" s="87" t="str">
        <f>'1. Equality Actions'!I17</f>
        <v>Not yet due</v>
      </c>
      <c r="G17" s="87" t="str">
        <f>'1. Equality Actions'!L17</f>
        <v>On track to be achieved</v>
      </c>
      <c r="H17" s="87" t="str">
        <f>'1. Equality Actions'!O17</f>
        <v>Fully Achieved</v>
      </c>
    </row>
    <row r="18" spans="1:8" ht="30">
      <c r="A18" s="77" t="str">
        <f>'1. Equality Actions'!A18</f>
        <v>Andy O'Brien</v>
      </c>
      <c r="B18" s="70" t="str">
        <f>'1. Equality Actions'!B18</f>
        <v>Linda McDonald</v>
      </c>
      <c r="C18" s="70"/>
      <c r="D18" s="89" t="str">
        <f>'1. Equality Actions'!D18</f>
        <v>Home Working Policy EHIA (2016)</v>
      </c>
      <c r="E18" s="87" t="str">
        <f>'1. Equality Actions'!F18</f>
        <v>Not yet due</v>
      </c>
      <c r="F18" s="87" t="str">
        <f>'1. Equality Actions'!I18</f>
        <v>Not yet due</v>
      </c>
      <c r="G18" s="87" t="str">
        <f>'1. Equality Actions'!L18</f>
        <v>Fully Achieved</v>
      </c>
      <c r="H18" s="87" t="str">
        <f>'1. Equality Actions'!O18</f>
        <v>Fully Achieved</v>
      </c>
    </row>
    <row r="19" spans="1:8" ht="31.5">
      <c r="A19" s="77" t="str">
        <f>'1. Equality Actions'!A19</f>
        <v>Andy O'Brien</v>
      </c>
      <c r="B19" s="70" t="str">
        <f>'1. Equality Actions'!B19</f>
        <v>Linda McDonald</v>
      </c>
      <c r="C19" s="70"/>
      <c r="D19" s="89" t="str">
        <f>'1. Equality Actions'!D19</f>
        <v>Family Friendly Provisions Policy EHIA (2016)</v>
      </c>
      <c r="E19" s="87" t="str">
        <f>'1. Equality Actions'!F19</f>
        <v>Not yet due</v>
      </c>
      <c r="F19" s="87" t="str">
        <f>'1. Equality Actions'!I19</f>
        <v>Not yet due</v>
      </c>
      <c r="G19" s="87" t="str">
        <f>'1. Equality Actions'!L19</f>
        <v>On track to be achieved</v>
      </c>
      <c r="H19" s="87" t="str">
        <f>'1. Equality Actions'!O19</f>
        <v>Fully Achieved</v>
      </c>
    </row>
    <row r="149" spans="1:1">
      <c r="A149" s="88"/>
    </row>
    <row r="150" spans="1:1">
      <c r="A150" s="88"/>
    </row>
    <row r="151" spans="1:1">
      <c r="A151" s="88"/>
    </row>
    <row r="152" spans="1:1">
      <c r="A152" s="88"/>
    </row>
    <row r="153" spans="1:1">
      <c r="A153" s="88"/>
    </row>
    <row r="154" spans="1:1">
      <c r="A154" s="88"/>
    </row>
    <row r="155" spans="1:1">
      <c r="A155" s="88"/>
    </row>
    <row r="156" spans="1:1">
      <c r="A156" s="88"/>
    </row>
    <row r="157" spans="1:1">
      <c r="A157" s="88"/>
    </row>
  </sheetData>
  <conditionalFormatting sqref="E3:H13 E14:E19 F4:H19">
    <cfRule type="containsText" dxfId="56" priority="304" operator="containsText" text="available">
      <formula>NOT(ISERROR(SEARCH("available",E3)))</formula>
    </cfRule>
    <cfRule type="containsText" dxfId="55" priority="305" operator="containsText" text="deletion">
      <formula>NOT(ISERROR(SEARCH("deletion",E3)))</formula>
    </cfRule>
    <cfRule type="containsText" dxfId="54" priority="306" operator="containsText" text="deferral">
      <formula>NOT(ISERROR(SEARCH("deferral",E3)))</formula>
    </cfRule>
    <cfRule type="containsText" dxfId="53" priority="307" operator="containsText" text="update not provided">
      <formula>NOT(ISERROR(SEARCH("update not provided",E3)))</formula>
    </cfRule>
    <cfRule type="containsText" dxfId="52" priority="308" operator="containsText" text="not yet due">
      <formula>NOT(ISERROR(SEARCH("not yet due",E3)))</formula>
    </cfRule>
    <cfRule type="containsText" dxfId="51" priority="309" operator="containsText" text="danger">
      <formula>NOT(ISERROR(SEARCH("danger",E3)))</formula>
    </cfRule>
    <cfRule type="containsText" dxfId="50" priority="310" operator="containsText" text="behind">
      <formula>NOT(ISERROR(SEARCH("behind",E3)))</formula>
    </cfRule>
    <cfRule type="containsText" dxfId="49" priority="311" operator="containsText" text="danger">
      <formula>NOT(ISERROR(SEARCH("danger",E3)))</formula>
    </cfRule>
    <cfRule type="containsText" dxfId="48" priority="312" operator="containsText" text="off target">
      <formula>NOT(ISERROR(SEARCH("off target",E3)))</formula>
    </cfRule>
    <cfRule type="containsText" dxfId="47" priority="313" operator="containsText" text="on track">
      <formula>NOT(ISERROR(SEARCH("on track",E3)))</formula>
    </cfRule>
    <cfRule type="containsText" dxfId="46" priority="314" operator="containsText" text="fully">
      <formula>NOT(ISERROR(SEARCH("fully",E3)))</formula>
    </cfRule>
  </conditionalFormatting>
  <conditionalFormatting sqref="E3:H13 E14:E19 F4:H19">
    <cfRule type="containsText" dxfId="45" priority="184" operator="containsText" text="Not yet due">
      <formula>NOT(ISERROR(SEARCH("Not yet due",E3)))</formula>
    </cfRule>
    <cfRule type="containsText" dxfId="44" priority="185" operator="containsText" text="In Danger of Falling Behind Target">
      <formula>NOT(ISERROR(SEARCH("In Danger of Falling Behind Target",E3)))</formula>
    </cfRule>
    <cfRule type="containsText" dxfId="43" priority="186" operator="containsText" text="Deleted">
      <formula>NOT(ISERROR(SEARCH("Deleted",E3)))</formula>
    </cfRule>
    <cfRule type="containsText" dxfId="42" priority="187" operator="containsText" text="Completed Behind Schedule">
      <formula>NOT(ISERROR(SEARCH("Completed Behind Schedule",E3)))</formula>
    </cfRule>
    <cfRule type="containsText" dxfId="41" priority="188" operator="containsText" text="Update not Provided">
      <formula>NOT(ISERROR(SEARCH("Update not Provided",E3)))</formula>
    </cfRule>
    <cfRule type="containsText" dxfId="40" priority="189" operator="containsText" text="Not Yet Due">
      <formula>NOT(ISERROR(SEARCH("Not Yet Due",E3)))</formula>
    </cfRule>
    <cfRule type="containsText" dxfId="39" priority="190" operator="containsText" text="Off Target">
      <formula>NOT(ISERROR(SEARCH("Off Target",E3)))</formula>
    </cfRule>
    <cfRule type="containsText" dxfId="38" priority="191" operator="containsText" text="In Danger of Falling Behind Target">
      <formula>NOT(ISERROR(SEARCH("In Danger of Falling Behind Target",E3)))</formula>
    </cfRule>
    <cfRule type="containsText" dxfId="37" priority="192" operator="containsText" text="On Track to be Achieved">
      <formula>NOT(ISERROR(SEARCH("On Track to be Achieved",E3)))</formula>
    </cfRule>
    <cfRule type="containsText" dxfId="36" priority="193" operator="containsText" text="Fully Achieved">
      <formula>NOT(ISERROR(SEARCH("Fully Achieved",E3)))</formula>
    </cfRule>
  </conditionalFormatting>
  <conditionalFormatting sqref="E3:H13 E14:E19 F4:H19">
    <cfRule type="containsText" dxfId="35" priority="182" operator="containsText" text="Fully Achieved">
      <formula>NOT(ISERROR(SEARCH("Fully Achieved",E3)))</formula>
    </cfRule>
    <cfRule type="containsText" dxfId="34" priority="183" operator="containsText" text="Fully Achieved">
      <formula>NOT(ISERROR(SEARCH("Fully Achieved",E3)))</formula>
    </cfRule>
  </conditionalFormatting>
  <conditionalFormatting sqref="E3:H13 E14:E19 F4:H19">
    <cfRule type="containsText" dxfId="33" priority="175" operator="containsText" text="Update not Provided">
      <formula>NOT(ISERROR(SEARCH("Update not Provided",E3)))</formula>
    </cfRule>
    <cfRule type="containsText" dxfId="32" priority="176" operator="containsText" text="Not yet due">
      <formula>NOT(ISERROR(SEARCH("Not yet due",E3)))</formula>
    </cfRule>
    <cfRule type="containsText" dxfId="31" priority="177" operator="containsText" text="Completed Behind Schedule">
      <formula>NOT(ISERROR(SEARCH("Completed Behind Schedule",E3)))</formula>
    </cfRule>
    <cfRule type="containsText" dxfId="30" priority="178" operator="containsText" text="Off Target">
      <formula>NOT(ISERROR(SEARCH("Off Target",E3)))</formula>
    </cfRule>
    <cfRule type="containsText" dxfId="29" priority="179" operator="containsText" text="In Danger of Falling Behind Target">
      <formula>NOT(ISERROR(SEARCH("In Danger of Falling Behind Target",E3)))</formula>
    </cfRule>
    <cfRule type="containsText" dxfId="28" priority="180" operator="containsText" text="On Track to be Achieved">
      <formula>NOT(ISERROR(SEARCH("On Track to be Achieved",E3)))</formula>
    </cfRule>
    <cfRule type="containsText" dxfId="27" priority="181" operator="containsText" text="Fully Achieved">
      <formula>NOT(ISERROR(SEARCH("Fully Achieved",E3)))</formula>
    </cfRule>
  </conditionalFormatting>
  <conditionalFormatting sqref="E3:H13 E14:E19 F4:H19">
    <cfRule type="containsText" dxfId="26" priority="165" operator="containsText" text="Not yet due">
      <formula>NOT(ISERROR(SEARCH("Not yet due",E3)))</formula>
    </cfRule>
    <cfRule type="containsText" dxfId="25" priority="166" operator="containsText" text="In Danger of Falling Behind Target">
      <formula>NOT(ISERROR(SEARCH("In Danger of Falling Behind Target",E3)))</formula>
    </cfRule>
    <cfRule type="containsText" dxfId="24" priority="167" operator="containsText" text="Deleted">
      <formula>NOT(ISERROR(SEARCH("Deleted",E3)))</formula>
    </cfRule>
    <cfRule type="containsText" dxfId="23" priority="168" operator="containsText" text="Completed Behind Schedule">
      <formula>NOT(ISERROR(SEARCH("Completed Behind Schedule",E3)))</formula>
    </cfRule>
    <cfRule type="containsText" dxfId="22" priority="169" operator="containsText" text="Update not Provided">
      <formula>NOT(ISERROR(SEARCH("Update not Provided",E3)))</formula>
    </cfRule>
    <cfRule type="containsText" dxfId="21" priority="170" operator="containsText" text="Not Yet Due">
      <formula>NOT(ISERROR(SEARCH("Not Yet Due",E3)))</formula>
    </cfRule>
    <cfRule type="containsText" dxfId="20" priority="171" operator="containsText" text="Off Target">
      <formula>NOT(ISERROR(SEARCH("Off Target",E3)))</formula>
    </cfRule>
    <cfRule type="containsText" dxfId="19" priority="172" operator="containsText" text="In Danger of Falling Behind Target">
      <formula>NOT(ISERROR(SEARCH("In Danger of Falling Behind Target",E3)))</formula>
    </cfRule>
    <cfRule type="containsText" dxfId="18" priority="173" operator="containsText" text="On Track to be Achieved">
      <formula>NOT(ISERROR(SEARCH("On Track to be Achieved",E3)))</formula>
    </cfRule>
    <cfRule type="containsText" dxfId="17" priority="174" operator="containsText" text="Fully Achieved">
      <formula>NOT(ISERROR(SEARCH("Fully Achieved",E3)))</formula>
    </cfRule>
  </conditionalFormatting>
  <conditionalFormatting sqref="E3:H13 E14:E19 F4:H19">
    <cfRule type="containsText" dxfId="16" priority="160" operator="containsText" text="Not Yet Due">
      <formula>NOT(ISERROR(SEARCH("Not Yet Due",E3)))</formula>
    </cfRule>
    <cfRule type="containsText" dxfId="15" priority="161" operator="containsText" text="Deferred">
      <formula>NOT(ISERROR(SEARCH("Deferred",E3)))</formula>
    </cfRule>
    <cfRule type="containsText" dxfId="14" priority="162" operator="containsText" text="Deleted">
      <formula>NOT(ISERROR(SEARCH("Deleted",E3)))</formula>
    </cfRule>
    <cfRule type="containsText" dxfId="13" priority="163" operator="containsText" text="In Danger of Falling Behind Target">
      <formula>NOT(ISERROR(SEARCH("In Danger of Falling Behind Target",E3)))</formula>
    </cfRule>
    <cfRule type="containsText" dxfId="12" priority="164" operator="containsText" text="Not yet due">
      <formula>NOT(ISERROR(SEARCH("Not yet due",E3)))</formula>
    </cfRule>
  </conditionalFormatting>
  <conditionalFormatting sqref="E3:H13 E14:E19 F4:H19">
    <cfRule type="containsText" dxfId="11" priority="159" operator="containsText" text="Not yet due">
      <formula>NOT(ISERROR(SEARCH("Not yet due",E3)))</formula>
    </cfRule>
  </conditionalFormatting>
  <conditionalFormatting sqref="E3:H13 E14:E19 F4:H19">
    <cfRule type="containsText" dxfId="10" priority="153" operator="containsText" text="Update not Provided">
      <formula>NOT(ISERROR(SEARCH("Update not Provided",E3)))</formula>
    </cfRule>
    <cfRule type="containsText" dxfId="9" priority="154" operator="containsText" text="Not yet due">
      <formula>NOT(ISERROR(SEARCH("Not yet due",E3)))</formula>
    </cfRule>
    <cfRule type="containsText" dxfId="8" priority="155" operator="containsText" text="Completed Behind Schedule">
      <formula>NOT(ISERROR(SEARCH("Completed Behind Schedule",E3)))</formula>
    </cfRule>
    <cfRule type="containsText" dxfId="7" priority="156" operator="containsText" text="Off Target">
      <formula>NOT(ISERROR(SEARCH("Off Target",E3)))</formula>
    </cfRule>
    <cfRule type="containsText" dxfId="6" priority="157" operator="containsText" text="On Track to be Achieved">
      <formula>NOT(ISERROR(SEARCH("On Track to be Achieved",E3)))</formula>
    </cfRule>
    <cfRule type="containsText" dxfId="5" priority="158" operator="containsText" text="Fully Achieved">
      <formula>NOT(ISERROR(SEARCH("Fully Achieved",E3)))</formula>
    </cfRule>
  </conditionalFormatting>
  <conditionalFormatting sqref="E3:H13 E14:E19 F4:H19">
    <cfRule type="containsText" dxfId="4" priority="152" operator="containsText" text="Deferred">
      <formula>NOT(ISERROR(SEARCH("Deferred",E3)))</formula>
    </cfRule>
  </conditionalFormatting>
  <conditionalFormatting sqref="E3:H13 E14:E19 F4:H19">
    <cfRule type="containsText" dxfId="3" priority="148" operator="containsText" text="Deferred">
      <formula>NOT(ISERROR(SEARCH("Deferred",E3)))</formula>
    </cfRule>
    <cfRule type="containsText" dxfId="2" priority="149" operator="containsText" text="Deleted">
      <formula>NOT(ISERROR(SEARCH("Deleted",E3)))</formula>
    </cfRule>
    <cfRule type="containsText" dxfId="1" priority="150" operator="containsText" text="In Danger of Falling Behind Target">
      <formula>NOT(ISERROR(SEARCH("In Danger of Falling Behind Target",E3)))</formula>
    </cfRule>
    <cfRule type="containsText" dxfId="0" priority="151" operator="containsText" text="Not yet due">
      <formula>NOT(ISERROR(SEARCH("Not yet due",E3)))</formula>
    </cfRule>
  </conditionalFormatting>
  <dataValidations count="1">
    <dataValidation type="list" allowBlank="1" showInputMessage="1" showErrorMessage="1" promptTitle="Is target on track?" prompt="Please choose an option from the drop down list that best describes the current situation for this target." sqref="E3:H19">
      <formula1>$A$149:$A$157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B1:P42"/>
  <sheetViews>
    <sheetView topLeftCell="A4" zoomScale="70" zoomScaleNormal="70" workbookViewId="0">
      <selection activeCell="L43" sqref="L43"/>
    </sheetView>
  </sheetViews>
  <sheetFormatPr defaultColWidth="9.140625" defaultRowHeight="14.25"/>
  <cols>
    <col min="1" max="1" width="9.140625" style="11"/>
    <col min="2" max="2" width="38.85546875" style="11" customWidth="1"/>
    <col min="3" max="3" width="13.7109375" style="11" customWidth="1"/>
    <col min="4" max="4" width="13.85546875" style="11" customWidth="1"/>
    <col min="5" max="5" width="16.28515625" style="11" customWidth="1"/>
    <col min="6" max="6" width="14.140625" style="11" customWidth="1"/>
    <col min="7" max="7" width="11.85546875" style="56" customWidth="1"/>
    <col min="8" max="8" width="17.140625" style="56" customWidth="1"/>
    <col min="9" max="9" width="4.7109375" style="11" customWidth="1"/>
    <col min="10" max="10" width="40.140625" style="11" customWidth="1"/>
    <col min="11" max="14" width="17.140625" style="11" customWidth="1"/>
    <col min="15" max="15" width="11.85546875" style="56" customWidth="1"/>
    <col min="16" max="16" width="17.140625" style="56" customWidth="1"/>
    <col min="17" max="17" width="4.7109375" style="11" customWidth="1"/>
    <col min="18" max="16384" width="9.140625" style="11"/>
  </cols>
  <sheetData>
    <row r="1" spans="2:16" ht="15.75">
      <c r="B1" s="9"/>
      <c r="C1" s="9"/>
      <c r="D1" s="9"/>
      <c r="E1" s="9"/>
      <c r="F1" s="9"/>
      <c r="G1" s="10"/>
      <c r="H1" s="10"/>
      <c r="J1" s="12"/>
      <c r="K1" s="12"/>
      <c r="L1" s="12"/>
      <c r="M1" s="12"/>
      <c r="N1" s="12"/>
      <c r="O1" s="10"/>
      <c r="P1" s="13"/>
    </row>
    <row r="2" spans="2:16" ht="15.75">
      <c r="B2" s="14" t="s">
        <v>56</v>
      </c>
      <c r="C2" s="15"/>
      <c r="D2" s="15"/>
      <c r="E2" s="15"/>
      <c r="F2" s="15"/>
      <c r="G2" s="16"/>
      <c r="H2" s="17"/>
      <c r="J2" s="57" t="s">
        <v>57</v>
      </c>
      <c r="K2" s="58"/>
      <c r="L2" s="58"/>
      <c r="M2" s="58"/>
      <c r="N2" s="15"/>
      <c r="O2" s="59"/>
      <c r="P2" s="60"/>
    </row>
    <row r="3" spans="2:16" ht="31.5">
      <c r="B3" s="19" t="s">
        <v>33</v>
      </c>
      <c r="C3" s="19" t="s">
        <v>34</v>
      </c>
      <c r="D3" s="19" t="s">
        <v>52</v>
      </c>
      <c r="E3" s="19" t="s">
        <v>53</v>
      </c>
      <c r="F3" s="19" t="s">
        <v>35</v>
      </c>
      <c r="G3" s="20" t="s">
        <v>36</v>
      </c>
      <c r="H3" s="20" t="s">
        <v>37</v>
      </c>
      <c r="J3" s="19" t="s">
        <v>33</v>
      </c>
      <c r="K3" s="19" t="s">
        <v>34</v>
      </c>
      <c r="L3" s="19" t="s">
        <v>52</v>
      </c>
      <c r="M3" s="19" t="s">
        <v>53</v>
      </c>
      <c r="N3" s="19" t="s">
        <v>35</v>
      </c>
      <c r="O3" s="20" t="s">
        <v>36</v>
      </c>
      <c r="P3" s="20" t="s">
        <v>37</v>
      </c>
    </row>
    <row r="4" spans="2:16" s="23" customFormat="1" ht="16.5" thickBot="1">
      <c r="B4" s="21"/>
      <c r="C4" s="21"/>
      <c r="D4" s="21"/>
      <c r="E4" s="21"/>
      <c r="F4" s="21"/>
      <c r="G4" s="22"/>
      <c r="H4" s="22"/>
      <c r="J4" s="21"/>
      <c r="K4" s="21"/>
      <c r="L4" s="21"/>
      <c r="M4" s="21"/>
      <c r="N4" s="21"/>
      <c r="O4" s="22"/>
      <c r="P4" s="22"/>
    </row>
    <row r="5" spans="2:16" ht="16.5" customHeight="1" thickTop="1">
      <c r="B5" s="24" t="s">
        <v>38</v>
      </c>
      <c r="C5" s="25">
        <f>COUNTIF('1. Equality Actions'!$F$3:$F$19,"Fully Achieved")</f>
        <v>1</v>
      </c>
      <c r="D5" s="26">
        <f>C5/$C$19</f>
        <v>5.8823529411764705E-2</v>
      </c>
      <c r="E5" s="111">
        <f>D5+D6</f>
        <v>0.29411764705882354</v>
      </c>
      <c r="F5" s="26">
        <f>C5/C20</f>
        <v>0.2</v>
      </c>
      <c r="G5" s="112" t="s">
        <v>39</v>
      </c>
      <c r="H5" s="113">
        <f>F5+F6</f>
        <v>1</v>
      </c>
      <c r="J5" s="24" t="s">
        <v>38</v>
      </c>
      <c r="K5" s="25">
        <f>COUNTIF('1. Equality Actions'!$I$3:$I$19,"Fully Achieved")</f>
        <v>8</v>
      </c>
      <c r="L5" s="26">
        <f>K5/K19</f>
        <v>0.47058823529411764</v>
      </c>
      <c r="M5" s="111">
        <f>L5+L6</f>
        <v>0.58823529411764708</v>
      </c>
      <c r="N5" s="26">
        <f>K5/K20</f>
        <v>0.8</v>
      </c>
      <c r="O5" s="112" t="s">
        <v>39</v>
      </c>
      <c r="P5" s="113">
        <f>N5+N6</f>
        <v>1</v>
      </c>
    </row>
    <row r="6" spans="2:16" ht="16.5" customHeight="1" thickBot="1">
      <c r="B6" s="27" t="s">
        <v>40</v>
      </c>
      <c r="C6" s="25">
        <f>COUNTIF('1. Equality Actions'!$F$3:$F$19,"On track to be achieved")</f>
        <v>4</v>
      </c>
      <c r="D6" s="26">
        <f>C6/$C$19</f>
        <v>0.23529411764705882</v>
      </c>
      <c r="E6" s="111"/>
      <c r="F6" s="26">
        <f>C6/C20</f>
        <v>0.8</v>
      </c>
      <c r="G6" s="112"/>
      <c r="H6" s="113"/>
      <c r="J6" s="27" t="s">
        <v>40</v>
      </c>
      <c r="K6" s="25">
        <f>COUNTIF('1. Equality Actions'!$I$3:$I$19,"On track to be achieved")</f>
        <v>2</v>
      </c>
      <c r="L6" s="26">
        <f>K6/K19</f>
        <v>0.11764705882352941</v>
      </c>
      <c r="M6" s="111"/>
      <c r="N6" s="26">
        <f>K6/K20</f>
        <v>0.2</v>
      </c>
      <c r="O6" s="112"/>
      <c r="P6" s="113"/>
    </row>
    <row r="7" spans="2:16" s="23" customFormat="1" ht="19.5" thickTop="1" thickBot="1">
      <c r="B7" s="21"/>
      <c r="C7" s="37"/>
      <c r="D7" s="32"/>
      <c r="E7" s="32"/>
      <c r="F7" s="32"/>
      <c r="G7" s="33"/>
      <c r="H7" s="33"/>
      <c r="J7" s="21"/>
      <c r="K7" s="37"/>
      <c r="L7" s="32"/>
      <c r="M7" s="32"/>
      <c r="N7" s="32"/>
      <c r="O7" s="33"/>
      <c r="P7" s="33"/>
    </row>
    <row r="8" spans="2:16" ht="17.25" customHeight="1" thickTop="1">
      <c r="B8" s="107" t="s">
        <v>41</v>
      </c>
      <c r="C8" s="110">
        <f>COUNTIF('1. Equality Actions'!$F$3:$F$19,"In danger of falling behind")</f>
        <v>0</v>
      </c>
      <c r="D8" s="111">
        <f>C8/C19</f>
        <v>0</v>
      </c>
      <c r="E8" s="111">
        <f>D8</f>
        <v>0</v>
      </c>
      <c r="F8" s="111">
        <f>C8/C20</f>
        <v>0</v>
      </c>
      <c r="G8" s="115" t="s">
        <v>42</v>
      </c>
      <c r="H8" s="113">
        <f>F8</f>
        <v>0</v>
      </c>
      <c r="J8" s="107" t="s">
        <v>41</v>
      </c>
      <c r="K8" s="110">
        <f>COUNTIF('1. Equality Actions'!$I$3:$I$19,"In danger of falling behind target")</f>
        <v>0</v>
      </c>
      <c r="L8" s="111">
        <f>K8/K19</f>
        <v>0</v>
      </c>
      <c r="M8" s="111">
        <f>L8</f>
        <v>0</v>
      </c>
      <c r="N8" s="111">
        <f>K8/K20</f>
        <v>0</v>
      </c>
      <c r="O8" s="115" t="s">
        <v>42</v>
      </c>
      <c r="P8" s="113">
        <f>N8</f>
        <v>0</v>
      </c>
    </row>
    <row r="9" spans="2:16" ht="17.25" customHeight="1">
      <c r="B9" s="108"/>
      <c r="C9" s="110"/>
      <c r="D9" s="111"/>
      <c r="E9" s="111"/>
      <c r="F9" s="111"/>
      <c r="G9" s="115"/>
      <c r="H9" s="113"/>
      <c r="J9" s="108"/>
      <c r="K9" s="110"/>
      <c r="L9" s="111"/>
      <c r="M9" s="111"/>
      <c r="N9" s="111"/>
      <c r="O9" s="115"/>
      <c r="P9" s="113"/>
    </row>
    <row r="10" spans="2:16" ht="17.25" customHeight="1" thickBot="1">
      <c r="B10" s="109"/>
      <c r="C10" s="110"/>
      <c r="D10" s="111"/>
      <c r="E10" s="111"/>
      <c r="F10" s="111"/>
      <c r="G10" s="115"/>
      <c r="H10" s="113"/>
      <c r="J10" s="109"/>
      <c r="K10" s="110"/>
      <c r="L10" s="111"/>
      <c r="M10" s="111"/>
      <c r="N10" s="111"/>
      <c r="O10" s="115"/>
      <c r="P10" s="113"/>
    </row>
    <row r="11" spans="2:16" s="23" customFormat="1" ht="19.5" thickTop="1" thickBot="1">
      <c r="B11" s="21"/>
      <c r="C11" s="21"/>
      <c r="D11" s="32"/>
      <c r="E11" s="32"/>
      <c r="F11" s="32"/>
      <c r="G11" s="33"/>
      <c r="H11" s="33"/>
      <c r="J11" s="21"/>
      <c r="K11" s="21"/>
      <c r="L11" s="32"/>
      <c r="M11" s="32"/>
      <c r="N11" s="32"/>
      <c r="O11" s="33"/>
      <c r="P11" s="33"/>
    </row>
    <row r="12" spans="2:16" ht="16.5" customHeight="1" thickTop="1">
      <c r="B12" s="34" t="s">
        <v>43</v>
      </c>
      <c r="C12" s="25">
        <f>COUNTIF('1. Equality Actions'!$F$3:$F$19,"Completed behind schedule")</f>
        <v>0</v>
      </c>
      <c r="D12" s="26">
        <f>C12/C19</f>
        <v>0</v>
      </c>
      <c r="E12" s="111">
        <f>D12+D19</f>
        <v>0</v>
      </c>
      <c r="F12" s="26">
        <f>C12/C20</f>
        <v>0</v>
      </c>
      <c r="G12" s="114" t="s">
        <v>44</v>
      </c>
      <c r="H12" s="113">
        <f>F12+F19</f>
        <v>0</v>
      </c>
      <c r="J12" s="34" t="s">
        <v>43</v>
      </c>
      <c r="K12" s="25">
        <f>COUNTIF('1. Equality Actions'!$I$3:$I$19,"Completed behind schedule")</f>
        <v>0</v>
      </c>
      <c r="L12" s="26">
        <f>K12/K19</f>
        <v>0</v>
      </c>
      <c r="M12" s="111">
        <f>L12+L19</f>
        <v>0</v>
      </c>
      <c r="N12" s="26">
        <f>K12/K20</f>
        <v>0</v>
      </c>
      <c r="O12" s="114" t="s">
        <v>44</v>
      </c>
      <c r="P12" s="113">
        <f>N12+N19</f>
        <v>0</v>
      </c>
    </row>
    <row r="13" spans="2:16" ht="16.5" customHeight="1" thickBot="1">
      <c r="B13" s="36" t="s">
        <v>28</v>
      </c>
      <c r="C13" s="25">
        <f>COUNTIF('1. Equality Actions'!$F$3:$F$19,"off target")</f>
        <v>0</v>
      </c>
      <c r="D13" s="26">
        <f>C19/C19</f>
        <v>1</v>
      </c>
      <c r="E13" s="111"/>
      <c r="F13" s="26">
        <f>C19/C20</f>
        <v>3.4</v>
      </c>
      <c r="G13" s="114"/>
      <c r="H13" s="113"/>
      <c r="J13" s="36" t="s">
        <v>28</v>
      </c>
      <c r="K13" s="25">
        <f>COUNTIF('1. Equality Actions'!$I$3:$I$19,"Off target")</f>
        <v>0</v>
      </c>
      <c r="L13" s="26">
        <f>K19/K19</f>
        <v>1</v>
      </c>
      <c r="M13" s="111"/>
      <c r="N13" s="26">
        <f>K19/K20</f>
        <v>1.7</v>
      </c>
      <c r="O13" s="114"/>
      <c r="P13" s="113"/>
    </row>
    <row r="14" spans="2:16" s="23" customFormat="1" ht="16.5" thickTop="1">
      <c r="B14" s="21"/>
      <c r="C14" s="37"/>
      <c r="D14" s="32"/>
      <c r="E14" s="32"/>
      <c r="F14" s="32"/>
      <c r="G14" s="38"/>
      <c r="H14" s="39"/>
      <c r="J14" s="21"/>
      <c r="K14" s="37"/>
      <c r="L14" s="32"/>
      <c r="M14" s="32"/>
      <c r="N14" s="32"/>
      <c r="O14" s="38"/>
      <c r="P14" s="39"/>
    </row>
    <row r="15" spans="2:16" ht="15.75">
      <c r="B15" s="35" t="s">
        <v>45</v>
      </c>
      <c r="C15" s="40">
        <f>COUNTIF('1. Equality Actions'!$F$3:$F$19,"not yet due")</f>
        <v>12</v>
      </c>
      <c r="D15" s="41">
        <f>C15/C19</f>
        <v>0.70588235294117652</v>
      </c>
      <c r="E15" s="41">
        <f>D15</f>
        <v>0.70588235294117652</v>
      </c>
      <c r="F15" s="42"/>
      <c r="G15" s="43"/>
      <c r="H15" s="44"/>
      <c r="J15" s="35" t="s">
        <v>45</v>
      </c>
      <c r="K15" s="40">
        <f>COUNTIF('1. Equality Actions'!$I$3:$I$19,"Not yet due")</f>
        <v>7</v>
      </c>
      <c r="L15" s="41">
        <f>K15/K19</f>
        <v>0.41176470588235292</v>
      </c>
      <c r="M15" s="41">
        <f>L15</f>
        <v>0.41176470588235292</v>
      </c>
      <c r="N15" s="42"/>
      <c r="O15" s="43"/>
      <c r="P15" s="44"/>
    </row>
    <row r="16" spans="2:16" ht="15.75">
      <c r="B16" s="35" t="s">
        <v>46</v>
      </c>
      <c r="C16" s="40">
        <f>COUNTIF('1. Equality Actions'!$F$3:$F$19,"Update not provided")</f>
        <v>0</v>
      </c>
      <c r="D16" s="41">
        <f>C16/C19</f>
        <v>0</v>
      </c>
      <c r="E16" s="41">
        <f t="shared" ref="E16:E18" si="0">D16</f>
        <v>0</v>
      </c>
      <c r="F16" s="42"/>
      <c r="G16" s="46"/>
      <c r="H16" s="47"/>
      <c r="J16" s="35" t="s">
        <v>46</v>
      </c>
      <c r="K16" s="40">
        <f>COUNTIF('1. Equality Actions'!$I$3:$I$19,"Update not provided")</f>
        <v>0</v>
      </c>
      <c r="L16" s="41">
        <f>K16/K19</f>
        <v>0</v>
      </c>
      <c r="M16" s="41">
        <f t="shared" ref="M16:M18" si="1">L16</f>
        <v>0</v>
      </c>
      <c r="N16" s="42"/>
      <c r="O16" s="46"/>
      <c r="P16" s="47"/>
    </row>
    <row r="17" spans="2:16" ht="15.75">
      <c r="B17" s="48" t="s">
        <v>54</v>
      </c>
      <c r="C17" s="40">
        <f>COUNTIF('1. Equality Actions'!$F$3:$F$19,"Deferred")</f>
        <v>0</v>
      </c>
      <c r="D17" s="49">
        <f>C17/C19</f>
        <v>0</v>
      </c>
      <c r="E17" s="49">
        <f t="shared" si="0"/>
        <v>0</v>
      </c>
      <c r="F17" s="50"/>
      <c r="G17" s="45"/>
      <c r="H17" s="44"/>
      <c r="J17" s="48" t="s">
        <v>54</v>
      </c>
      <c r="K17" s="40">
        <f>COUNTIF('1. Equality Actions'!$I$3:$I$19,"Deferred")</f>
        <v>0</v>
      </c>
      <c r="L17" s="49">
        <f>K17/K19</f>
        <v>0</v>
      </c>
      <c r="M17" s="49">
        <f t="shared" si="1"/>
        <v>0</v>
      </c>
      <c r="N17" s="50"/>
      <c r="O17" s="45"/>
      <c r="P17" s="44"/>
    </row>
    <row r="18" spans="2:16" ht="15.75">
      <c r="B18" s="48" t="s">
        <v>55</v>
      </c>
      <c r="C18" s="40">
        <f>COUNTIF('1. Equality Actions'!$F$3:$F$19,"Deleted")</f>
        <v>0</v>
      </c>
      <c r="D18" s="51">
        <f>C18/C19</f>
        <v>0</v>
      </c>
      <c r="E18" s="49">
        <f t="shared" si="0"/>
        <v>0</v>
      </c>
      <c r="F18" s="50"/>
      <c r="G18" s="45"/>
      <c r="H18" s="52"/>
      <c r="J18" s="48" t="s">
        <v>55</v>
      </c>
      <c r="K18" s="40">
        <f>COUNTIF('1. Equality Actions'!$I$3:$I$19,"Deleted")</f>
        <v>0</v>
      </c>
      <c r="L18" s="49">
        <f>K18/K19</f>
        <v>0</v>
      </c>
      <c r="M18" s="49">
        <f t="shared" si="1"/>
        <v>0</v>
      </c>
      <c r="N18" s="50"/>
      <c r="O18" s="45"/>
      <c r="P18" s="52"/>
    </row>
    <row r="19" spans="2:16" ht="15.75">
      <c r="B19" s="53" t="s">
        <v>47</v>
      </c>
      <c r="C19" s="54">
        <f>SUM(C5:C18)</f>
        <v>17</v>
      </c>
      <c r="D19" s="50"/>
      <c r="E19" s="50"/>
      <c r="F19" s="55"/>
      <c r="G19" s="44"/>
      <c r="H19" s="44"/>
      <c r="J19" s="53" t="s">
        <v>47</v>
      </c>
      <c r="K19" s="54">
        <f>SUM(K5:K18)</f>
        <v>17</v>
      </c>
      <c r="L19" s="50"/>
      <c r="M19" s="50"/>
      <c r="N19" s="55"/>
      <c r="O19" s="44"/>
      <c r="P19" s="44"/>
    </row>
    <row r="20" spans="2:16" ht="15.75">
      <c r="B20" s="53" t="s">
        <v>48</v>
      </c>
      <c r="C20" s="54">
        <f>C19-C18-C17-C16-C15</f>
        <v>5</v>
      </c>
      <c r="D20" s="55"/>
      <c r="E20" s="55"/>
      <c r="F20" s="55"/>
      <c r="G20" s="44"/>
      <c r="H20" s="44"/>
      <c r="J20" s="53" t="s">
        <v>48</v>
      </c>
      <c r="K20" s="54">
        <f>K19-K18-K17-K16-K15</f>
        <v>10</v>
      </c>
      <c r="L20" s="55"/>
      <c r="M20" s="55"/>
      <c r="N20" s="55"/>
      <c r="O20" s="44"/>
      <c r="P20" s="44"/>
    </row>
    <row r="24" spans="2:16" ht="15.75">
      <c r="B24" s="62" t="s">
        <v>58</v>
      </c>
      <c r="C24" s="63"/>
      <c r="D24" s="63"/>
      <c r="E24" s="63"/>
      <c r="F24" s="18"/>
      <c r="G24" s="61"/>
      <c r="H24" s="61"/>
      <c r="J24" s="62" t="s">
        <v>59</v>
      </c>
      <c r="K24" s="63"/>
      <c r="L24" s="63"/>
      <c r="M24" s="63"/>
      <c r="N24" s="18"/>
      <c r="O24" s="61"/>
      <c r="P24" s="61"/>
    </row>
    <row r="25" spans="2:16" ht="31.5">
      <c r="B25" s="19" t="s">
        <v>33</v>
      </c>
      <c r="C25" s="19" t="s">
        <v>34</v>
      </c>
      <c r="D25" s="19" t="s">
        <v>52</v>
      </c>
      <c r="E25" s="19" t="s">
        <v>53</v>
      </c>
      <c r="F25" s="19" t="s">
        <v>35</v>
      </c>
      <c r="G25" s="20" t="s">
        <v>36</v>
      </c>
      <c r="H25" s="20" t="s">
        <v>37</v>
      </c>
      <c r="J25" s="19" t="s">
        <v>33</v>
      </c>
      <c r="K25" s="19" t="s">
        <v>34</v>
      </c>
      <c r="L25" s="19" t="s">
        <v>52</v>
      </c>
      <c r="M25" s="19" t="s">
        <v>53</v>
      </c>
      <c r="N25" s="19" t="s">
        <v>35</v>
      </c>
      <c r="O25" s="20" t="s">
        <v>36</v>
      </c>
      <c r="P25" s="20" t="s">
        <v>37</v>
      </c>
    </row>
    <row r="26" spans="2:16" s="23" customFormat="1" ht="16.5" thickBot="1">
      <c r="B26" s="28"/>
      <c r="C26" s="28"/>
      <c r="D26" s="28"/>
      <c r="E26" s="28"/>
      <c r="F26" s="28"/>
      <c r="G26" s="64"/>
      <c r="H26" s="64"/>
      <c r="J26" s="28"/>
      <c r="K26" s="28"/>
      <c r="L26" s="28"/>
      <c r="M26" s="28"/>
      <c r="N26" s="28"/>
      <c r="O26" s="64"/>
      <c r="P26" s="64"/>
    </row>
    <row r="27" spans="2:16" ht="16.5" customHeight="1" thickTop="1">
      <c r="B27" s="24" t="s">
        <v>38</v>
      </c>
      <c r="C27" s="25">
        <f>COUNTIF('1. Equality Actions'!$L$3:$L$19,"Fully Achieved")</f>
        <v>13</v>
      </c>
      <c r="D27" s="26">
        <f>C27/C41</f>
        <v>0.76470588235294112</v>
      </c>
      <c r="E27" s="111">
        <f>D27+D28</f>
        <v>0.88235294117647056</v>
      </c>
      <c r="F27" s="26">
        <f>C27/C42</f>
        <v>0.8666666666666667</v>
      </c>
      <c r="G27" s="112" t="s">
        <v>39</v>
      </c>
      <c r="H27" s="113">
        <f>F27+F28</f>
        <v>1</v>
      </c>
      <c r="J27" s="24" t="s">
        <v>38</v>
      </c>
      <c r="K27" s="25">
        <f>COUNTIF('1. Equality Actions'!O3:O19,"Fully Achieved")</f>
        <v>14</v>
      </c>
      <c r="L27" s="26">
        <f>K27/K41</f>
        <v>0.82352941176470584</v>
      </c>
      <c r="M27" s="111">
        <f>L27+L28</f>
        <v>0.82352941176470584</v>
      </c>
      <c r="N27" s="26">
        <f>K27/K42</f>
        <v>1</v>
      </c>
      <c r="O27" s="112" t="s">
        <v>39</v>
      </c>
      <c r="P27" s="113">
        <f>N27+N28</f>
        <v>1</v>
      </c>
    </row>
    <row r="28" spans="2:16" ht="16.5" customHeight="1" thickBot="1">
      <c r="B28" s="27" t="s">
        <v>40</v>
      </c>
      <c r="C28" s="25">
        <f>COUNTIF('1. Equality Actions'!$L$3:$L$19,"On track to be achieved")</f>
        <v>2</v>
      </c>
      <c r="D28" s="26">
        <f>C28/C41</f>
        <v>0.11764705882352941</v>
      </c>
      <c r="E28" s="111"/>
      <c r="F28" s="26">
        <f>C28/C42</f>
        <v>0.13333333333333333</v>
      </c>
      <c r="G28" s="112"/>
      <c r="H28" s="113"/>
      <c r="J28" s="27" t="s">
        <v>40</v>
      </c>
      <c r="K28" s="25">
        <f>COUNTIF('1. Equality Actions'!O3:O19,"On Track to be acheived")</f>
        <v>0</v>
      </c>
      <c r="L28" s="26">
        <f>K28/K41</f>
        <v>0</v>
      </c>
      <c r="M28" s="111"/>
      <c r="N28" s="26">
        <f>K28/K42</f>
        <v>0</v>
      </c>
      <c r="O28" s="112"/>
      <c r="P28" s="113"/>
    </row>
    <row r="29" spans="2:16" s="23" customFormat="1" ht="19.5" thickTop="1" thickBot="1">
      <c r="B29" s="28"/>
      <c r="C29" s="29"/>
      <c r="D29" s="30"/>
      <c r="E29" s="30"/>
      <c r="F29" s="30"/>
      <c r="G29" s="31"/>
      <c r="H29" s="31"/>
      <c r="J29" s="28"/>
      <c r="K29" s="29"/>
      <c r="L29" s="30"/>
      <c r="M29" s="30"/>
      <c r="N29" s="30"/>
      <c r="O29" s="31"/>
      <c r="P29" s="31"/>
    </row>
    <row r="30" spans="2:16" ht="17.25" customHeight="1" thickTop="1">
      <c r="B30" s="107" t="s">
        <v>41</v>
      </c>
      <c r="C30" s="110">
        <f>COUNTIF('1. Equality Actions'!$L$3:$L$19,"In danger of falling behind target")</f>
        <v>0</v>
      </c>
      <c r="D30" s="111">
        <f>C30/C41</f>
        <v>0</v>
      </c>
      <c r="E30" s="111">
        <f>D30</f>
        <v>0</v>
      </c>
      <c r="F30" s="111">
        <f>C30/C42</f>
        <v>0</v>
      </c>
      <c r="G30" s="115" t="s">
        <v>42</v>
      </c>
      <c r="H30" s="113">
        <f>F30</f>
        <v>0</v>
      </c>
      <c r="J30" s="107" t="s">
        <v>41</v>
      </c>
      <c r="K30" s="110">
        <f>COUNTIF('1. Equality Actions'!$O$3:$O$19,"In danger of falling behind target")</f>
        <v>0</v>
      </c>
      <c r="L30" s="111">
        <f>K30/K41</f>
        <v>0</v>
      </c>
      <c r="M30" s="111">
        <f>L30</f>
        <v>0</v>
      </c>
      <c r="N30" s="111">
        <f>K30/K42</f>
        <v>0</v>
      </c>
      <c r="O30" s="115" t="s">
        <v>42</v>
      </c>
      <c r="P30" s="113">
        <f>N30</f>
        <v>0</v>
      </c>
    </row>
    <row r="31" spans="2:16" ht="17.25" customHeight="1">
      <c r="B31" s="108"/>
      <c r="C31" s="110"/>
      <c r="D31" s="111"/>
      <c r="E31" s="111"/>
      <c r="F31" s="111"/>
      <c r="G31" s="115"/>
      <c r="H31" s="113"/>
      <c r="J31" s="108"/>
      <c r="K31" s="110"/>
      <c r="L31" s="111"/>
      <c r="M31" s="111"/>
      <c r="N31" s="111"/>
      <c r="O31" s="115"/>
      <c r="P31" s="113"/>
    </row>
    <row r="32" spans="2:16" ht="17.25" customHeight="1" thickBot="1">
      <c r="B32" s="109"/>
      <c r="C32" s="110"/>
      <c r="D32" s="111"/>
      <c r="E32" s="111"/>
      <c r="F32" s="111"/>
      <c r="G32" s="115"/>
      <c r="H32" s="113"/>
      <c r="J32" s="109"/>
      <c r="K32" s="110"/>
      <c r="L32" s="111"/>
      <c r="M32" s="111"/>
      <c r="N32" s="111"/>
      <c r="O32" s="115"/>
      <c r="P32" s="113"/>
    </row>
    <row r="33" spans="2:16" s="23" customFormat="1" ht="19.5" thickTop="1" thickBot="1">
      <c r="B33" s="28"/>
      <c r="C33" s="28"/>
      <c r="D33" s="30"/>
      <c r="E33" s="30"/>
      <c r="F33" s="30"/>
      <c r="G33" s="31"/>
      <c r="H33" s="31"/>
      <c r="J33" s="28"/>
      <c r="K33" s="28"/>
      <c r="L33" s="30"/>
      <c r="M33" s="30"/>
      <c r="N33" s="30"/>
      <c r="O33" s="31"/>
      <c r="P33" s="31"/>
    </row>
    <row r="34" spans="2:16" ht="16.5" customHeight="1" thickTop="1">
      <c r="B34" s="34" t="s">
        <v>43</v>
      </c>
      <c r="C34" s="25">
        <f>COUNTIF('1. Equality Actions'!$L$3:$L$19,"Completed behind schedule")</f>
        <v>0</v>
      </c>
      <c r="D34" s="26">
        <f>C34/C41</f>
        <v>0</v>
      </c>
      <c r="E34" s="111">
        <f>D34+D35</f>
        <v>0</v>
      </c>
      <c r="F34" s="26">
        <f>C34/C42</f>
        <v>0</v>
      </c>
      <c r="G34" s="114" t="s">
        <v>44</v>
      </c>
      <c r="H34" s="113">
        <f>F34+F35</f>
        <v>0</v>
      </c>
      <c r="J34" s="34" t="s">
        <v>43</v>
      </c>
      <c r="K34" s="25">
        <f>COUNTIF('1. Equality Actions'!$O$3:$O$19,"Completed behind schedule")</f>
        <v>0</v>
      </c>
      <c r="L34" s="26">
        <f>K34/K41</f>
        <v>0</v>
      </c>
      <c r="M34" s="111">
        <f>L34+L35</f>
        <v>0</v>
      </c>
      <c r="N34" s="26">
        <f>K34/K42</f>
        <v>0</v>
      </c>
      <c r="O34" s="114" t="s">
        <v>44</v>
      </c>
      <c r="P34" s="113">
        <f>N34+N35</f>
        <v>0</v>
      </c>
    </row>
    <row r="35" spans="2:16" ht="16.5" customHeight="1" thickBot="1">
      <c r="B35" s="36" t="s">
        <v>28</v>
      </c>
      <c r="C35" s="25">
        <f>COUNTIF('1. Equality Actions'!$L$3:$L$19,"Off target")</f>
        <v>0</v>
      </c>
      <c r="D35" s="26">
        <f>C35/C41</f>
        <v>0</v>
      </c>
      <c r="E35" s="111"/>
      <c r="F35" s="26">
        <f>C35/C42</f>
        <v>0</v>
      </c>
      <c r="G35" s="114"/>
      <c r="H35" s="113"/>
      <c r="J35" s="36" t="s">
        <v>28</v>
      </c>
      <c r="K35" s="25">
        <f>COUNTIF('1. Equality Actions'!$O$3:$O$19,"Off target")</f>
        <v>0</v>
      </c>
      <c r="L35" s="26">
        <f>K35/K41</f>
        <v>0</v>
      </c>
      <c r="M35" s="111"/>
      <c r="N35" s="26">
        <f>K35/K42</f>
        <v>0</v>
      </c>
      <c r="O35" s="114"/>
      <c r="P35" s="113"/>
    </row>
    <row r="36" spans="2:16" s="23" customFormat="1" ht="16.5" thickTop="1">
      <c r="B36" s="28"/>
      <c r="C36" s="29"/>
      <c r="D36" s="30"/>
      <c r="E36" s="30"/>
      <c r="F36" s="30"/>
      <c r="G36" s="65"/>
      <c r="H36" s="66"/>
      <c r="J36" s="28"/>
      <c r="K36" s="29"/>
      <c r="L36" s="30"/>
      <c r="M36" s="30"/>
      <c r="N36" s="30"/>
      <c r="O36" s="65"/>
      <c r="P36" s="66"/>
    </row>
    <row r="37" spans="2:16" ht="15.75">
      <c r="B37" s="35" t="s">
        <v>45</v>
      </c>
      <c r="C37" s="40">
        <f>COUNTIF('1. Equality Actions'!$L$3:$L$19,"Not yet due")</f>
        <v>1</v>
      </c>
      <c r="D37" s="41">
        <f>C37/C41</f>
        <v>5.8823529411764705E-2</v>
      </c>
      <c r="E37" s="41">
        <f>D37</f>
        <v>5.8823529411764705E-2</v>
      </c>
      <c r="F37" s="42"/>
      <c r="G37" s="43"/>
      <c r="H37" s="44"/>
      <c r="J37" s="35" t="s">
        <v>45</v>
      </c>
      <c r="K37" s="40">
        <f>COUNTIF('1. Equality Actions'!$O$3:$O$19,"Not yet due")</f>
        <v>0</v>
      </c>
      <c r="L37" s="41">
        <f>K37/K41</f>
        <v>0</v>
      </c>
      <c r="M37" s="41">
        <f>L37</f>
        <v>0</v>
      </c>
      <c r="N37" s="42"/>
      <c r="O37" s="43"/>
      <c r="P37" s="44"/>
    </row>
    <row r="38" spans="2:16" ht="15.75">
      <c r="B38" s="35" t="s">
        <v>46</v>
      </c>
      <c r="C38" s="40">
        <f>COUNTIF('1. Equality Actions'!$L$3:$L$19,"Update not provided")</f>
        <v>0</v>
      </c>
      <c r="D38" s="41">
        <f>C38/C41</f>
        <v>0</v>
      </c>
      <c r="E38" s="41">
        <f t="shared" ref="E38:E40" si="2">D38</f>
        <v>0</v>
      </c>
      <c r="F38" s="42"/>
      <c r="G38" s="46"/>
      <c r="H38" s="47"/>
      <c r="J38" s="35" t="s">
        <v>46</v>
      </c>
      <c r="K38" s="40">
        <f>COUNTIF('1. Equality Actions'!$O$3:$O$19,"Update not provided")</f>
        <v>0</v>
      </c>
      <c r="L38" s="41">
        <f>K38/K41</f>
        <v>0</v>
      </c>
      <c r="M38" s="41">
        <f t="shared" ref="M38:M40" si="3">L38</f>
        <v>0</v>
      </c>
      <c r="N38" s="42"/>
      <c r="O38" s="46"/>
      <c r="P38" s="47"/>
    </row>
    <row r="39" spans="2:16" ht="15.75">
      <c r="B39" s="48" t="s">
        <v>54</v>
      </c>
      <c r="C39" s="40">
        <f>COUNTIF('1. Equality Actions'!$L$3:$L$19,"Deferred")</f>
        <v>1</v>
      </c>
      <c r="D39" s="49">
        <f>C39/C41</f>
        <v>5.8823529411764705E-2</v>
      </c>
      <c r="E39" s="49">
        <f t="shared" si="2"/>
        <v>5.8823529411764705E-2</v>
      </c>
      <c r="F39" s="50"/>
      <c r="G39" s="45"/>
      <c r="H39" s="44"/>
      <c r="J39" s="48" t="s">
        <v>54</v>
      </c>
      <c r="K39" s="40">
        <f>COUNTIF('1. Equality Actions'!O3:O19,"deferred")</f>
        <v>3</v>
      </c>
      <c r="L39" s="49">
        <f>K39/K41</f>
        <v>0.17647058823529413</v>
      </c>
      <c r="M39" s="49">
        <f t="shared" si="3"/>
        <v>0.17647058823529413</v>
      </c>
      <c r="N39" s="50"/>
      <c r="O39" s="45"/>
      <c r="P39" s="44"/>
    </row>
    <row r="40" spans="2:16" ht="15.75">
      <c r="B40" s="48" t="s">
        <v>55</v>
      </c>
      <c r="C40" s="40">
        <f>COUNTIF('1. Equality Actions'!$L$3:$L$19,"Deleted")</f>
        <v>0</v>
      </c>
      <c r="D40" s="49">
        <f>C40/C41</f>
        <v>0</v>
      </c>
      <c r="E40" s="49">
        <f t="shared" si="2"/>
        <v>0</v>
      </c>
      <c r="F40" s="50"/>
      <c r="G40" s="45"/>
      <c r="H40" s="52"/>
      <c r="J40" s="48" t="s">
        <v>55</v>
      </c>
      <c r="K40" s="40">
        <f>COUNTIF('1. Equality Actions'!$O$3:$O$19,"Deleted")</f>
        <v>0</v>
      </c>
      <c r="L40" s="49">
        <f>K40/K41</f>
        <v>0</v>
      </c>
      <c r="M40" s="49">
        <f t="shared" si="3"/>
        <v>0</v>
      </c>
      <c r="N40" s="50"/>
      <c r="O40" s="45"/>
      <c r="P40" s="52"/>
    </row>
    <row r="41" spans="2:16" ht="15.75">
      <c r="B41" s="53" t="s">
        <v>47</v>
      </c>
      <c r="C41" s="54">
        <f>SUM(C27:C40)</f>
        <v>17</v>
      </c>
      <c r="D41" s="50"/>
      <c r="E41" s="50"/>
      <c r="F41" s="55"/>
      <c r="G41" s="44"/>
      <c r="H41" s="44"/>
      <c r="J41" s="53" t="s">
        <v>47</v>
      </c>
      <c r="K41" s="54">
        <f>SUM(K27:K40)</f>
        <v>17</v>
      </c>
      <c r="L41" s="50"/>
      <c r="M41" s="50"/>
      <c r="N41" s="55"/>
      <c r="O41" s="44"/>
      <c r="P41" s="44"/>
    </row>
    <row r="42" spans="2:16" ht="15.75">
      <c r="B42" s="53" t="s">
        <v>48</v>
      </c>
      <c r="C42" s="54">
        <f>C41-C40-C39-C38-C37</f>
        <v>15</v>
      </c>
      <c r="D42" s="55"/>
      <c r="E42" s="55"/>
      <c r="F42" s="55"/>
      <c r="G42" s="44"/>
      <c r="H42" s="44"/>
      <c r="J42" s="53" t="s">
        <v>48</v>
      </c>
      <c r="K42" s="54">
        <f>K41-K40-K39-K38-K37</f>
        <v>14</v>
      </c>
      <c r="L42" s="55"/>
      <c r="M42" s="55"/>
      <c r="N42" s="55"/>
      <c r="O42" s="44"/>
      <c r="P42" s="44"/>
    </row>
  </sheetData>
  <mergeCells count="52">
    <mergeCell ref="M34:M35"/>
    <mergeCell ref="O34:O35"/>
    <mergeCell ref="P34:P35"/>
    <mergeCell ref="O30:O32"/>
    <mergeCell ref="P30:P32"/>
    <mergeCell ref="M27:M28"/>
    <mergeCell ref="O27:O28"/>
    <mergeCell ref="P27:P28"/>
    <mergeCell ref="E34:E35"/>
    <mergeCell ref="G34:G35"/>
    <mergeCell ref="H34:H35"/>
    <mergeCell ref="G30:G32"/>
    <mergeCell ref="H30:H32"/>
    <mergeCell ref="E27:E28"/>
    <mergeCell ref="G27:G28"/>
    <mergeCell ref="H27:H28"/>
    <mergeCell ref="J30:J32"/>
    <mergeCell ref="K30:K32"/>
    <mergeCell ref="L30:L32"/>
    <mergeCell ref="M30:M32"/>
    <mergeCell ref="N30:N32"/>
    <mergeCell ref="B30:B32"/>
    <mergeCell ref="C30:C32"/>
    <mergeCell ref="D30:D32"/>
    <mergeCell ref="E30:E32"/>
    <mergeCell ref="F30:F32"/>
    <mergeCell ref="M12:M13"/>
    <mergeCell ref="O12:O13"/>
    <mergeCell ref="P12:P13"/>
    <mergeCell ref="O8:O10"/>
    <mergeCell ref="P8:P10"/>
    <mergeCell ref="M5:M6"/>
    <mergeCell ref="O5:O6"/>
    <mergeCell ref="P5:P6"/>
    <mergeCell ref="E12:E13"/>
    <mergeCell ref="G12:G13"/>
    <mergeCell ref="H12:H13"/>
    <mergeCell ref="H8:H10"/>
    <mergeCell ref="G8:G10"/>
    <mergeCell ref="E5:E6"/>
    <mergeCell ref="G5:G6"/>
    <mergeCell ref="H5:H6"/>
    <mergeCell ref="J8:J10"/>
    <mergeCell ref="K8:K10"/>
    <mergeCell ref="L8:L10"/>
    <mergeCell ref="M8:M10"/>
    <mergeCell ref="N8:N10"/>
    <mergeCell ref="B8:B10"/>
    <mergeCell ref="C8:C10"/>
    <mergeCell ref="D8:D10"/>
    <mergeCell ref="E8:E10"/>
    <mergeCell ref="F8:F10"/>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AM58"/>
  <sheetViews>
    <sheetView topLeftCell="A4" zoomScale="70" zoomScaleNormal="70" workbookViewId="0">
      <selection activeCell="F39" sqref="F39"/>
    </sheetView>
  </sheetViews>
  <sheetFormatPr defaultColWidth="9.140625" defaultRowHeight="15"/>
  <cols>
    <col min="1" max="1" width="3.42578125" style="2" customWidth="1"/>
    <col min="2" max="9" width="9.140625" style="2"/>
    <col min="10" max="10" width="3.42578125" style="2" customWidth="1"/>
    <col min="11" max="11" width="9.140625" style="3"/>
    <col min="12" max="18" width="9.140625" style="2"/>
    <col min="19" max="19" width="3.42578125" style="2" customWidth="1"/>
    <col min="20" max="20" width="9.140625" style="2" hidden="1" customWidth="1"/>
    <col min="21" max="24" width="0" style="2" hidden="1" customWidth="1"/>
    <col min="25" max="28" width="10" style="5" hidden="1" customWidth="1"/>
    <col min="29" max="29" width="5.85546875" style="2" hidden="1" customWidth="1"/>
    <col min="30" max="30" width="0" style="2" hidden="1" customWidth="1"/>
    <col min="31" max="31" width="5" style="2" hidden="1" customWidth="1"/>
    <col min="32" max="32" width="9.140625" style="2"/>
    <col min="33" max="33" width="13.85546875" style="2" customWidth="1"/>
    <col min="34" max="36" width="0" style="2" hidden="1" customWidth="1"/>
    <col min="37" max="37" width="13.42578125" style="2" customWidth="1"/>
    <col min="38" max="38" width="11" style="2" customWidth="1"/>
    <col min="39" max="39" width="13.140625" style="2" bestFit="1" customWidth="1"/>
    <col min="40" max="16384" width="9.140625" style="2"/>
  </cols>
  <sheetData>
    <row r="1" spans="2:39" s="1" customFormat="1" ht="36" customHeight="1">
      <c r="B1" s="1" t="s">
        <v>51</v>
      </c>
      <c r="M1" s="116" t="s">
        <v>50</v>
      </c>
      <c r="N1" s="117"/>
      <c r="O1" s="117"/>
      <c r="P1" s="117"/>
      <c r="Q1" s="117"/>
      <c r="R1" s="117"/>
      <c r="S1" s="117"/>
      <c r="T1" s="117"/>
      <c r="U1" s="117"/>
      <c r="V1" s="117"/>
      <c r="W1" s="117"/>
      <c r="X1" s="117"/>
      <c r="Y1" s="117"/>
      <c r="Z1" s="117"/>
      <c r="AA1" s="117"/>
      <c r="AB1" s="117"/>
      <c r="AC1" s="117"/>
    </row>
    <row r="2" spans="2:39" s="1" customFormat="1" ht="35.25">
      <c r="M2" s="116"/>
      <c r="N2" s="117"/>
      <c r="O2" s="117"/>
      <c r="P2" s="117"/>
      <c r="Q2" s="117"/>
      <c r="R2" s="117"/>
      <c r="S2" s="117"/>
      <c r="T2" s="117"/>
      <c r="U2" s="117"/>
      <c r="V2" s="117"/>
      <c r="W2" s="117"/>
      <c r="X2" s="117"/>
      <c r="Y2" s="117"/>
      <c r="Z2" s="117"/>
      <c r="AA2" s="117"/>
      <c r="AB2" s="117"/>
      <c r="AC2" s="117"/>
    </row>
    <row r="3" spans="2:39" s="1" customFormat="1" ht="35.25">
      <c r="M3" s="116"/>
      <c r="N3" s="117"/>
      <c r="O3" s="117"/>
      <c r="P3" s="117"/>
      <c r="Q3" s="117"/>
      <c r="R3" s="117"/>
      <c r="S3" s="117"/>
      <c r="T3" s="117"/>
      <c r="U3" s="117"/>
      <c r="V3" s="117"/>
      <c r="W3" s="117"/>
      <c r="X3" s="117"/>
      <c r="Y3" s="117"/>
      <c r="Z3" s="117"/>
      <c r="AA3" s="117"/>
      <c r="AB3" s="117"/>
      <c r="AC3" s="117"/>
    </row>
    <row r="4" spans="2:39">
      <c r="N4" s="4"/>
    </row>
    <row r="5" spans="2:39" ht="15.75">
      <c r="AC5" s="3"/>
      <c r="AF5" s="91" t="s">
        <v>68</v>
      </c>
      <c r="AG5" s="92"/>
      <c r="AH5" s="92"/>
      <c r="AI5" s="92"/>
      <c r="AJ5" s="92"/>
      <c r="AK5" s="93"/>
      <c r="AL5" s="93"/>
    </row>
    <row r="6" spans="2:39" ht="15.75">
      <c r="AF6" s="94"/>
      <c r="AG6" s="95" t="s">
        <v>16</v>
      </c>
      <c r="AH6" s="95" t="s">
        <v>17</v>
      </c>
      <c r="AI6" s="95" t="s">
        <v>18</v>
      </c>
      <c r="AJ6" s="95" t="s">
        <v>19</v>
      </c>
      <c r="AK6" s="95" t="s">
        <v>17</v>
      </c>
      <c r="AL6" s="96" t="s">
        <v>18</v>
      </c>
      <c r="AM6" s="96" t="s">
        <v>19</v>
      </c>
    </row>
    <row r="7" spans="2:39" ht="15.75">
      <c r="AF7" s="97" t="s">
        <v>20</v>
      </c>
      <c r="AG7" s="98">
        <v>1</v>
      </c>
      <c r="AH7" s="98">
        <f>'3. Percentages'!$P$5</f>
        <v>1</v>
      </c>
      <c r="AI7" s="98">
        <f>'3. Percentages'!$H$27</f>
        <v>1</v>
      </c>
      <c r="AJ7" s="98">
        <f>'3. Percentages'!$P$27</f>
        <v>1</v>
      </c>
      <c r="AK7" s="101">
        <v>1</v>
      </c>
      <c r="AL7" s="102">
        <v>1</v>
      </c>
      <c r="AM7" s="103">
        <v>1</v>
      </c>
    </row>
    <row r="8" spans="2:39" ht="15.75">
      <c r="L8" s="7"/>
      <c r="M8" s="7"/>
      <c r="AF8" s="97" t="s">
        <v>21</v>
      </c>
      <c r="AG8" s="98">
        <f>'3. Percentages'!$H$8</f>
        <v>0</v>
      </c>
      <c r="AH8" s="98">
        <f>'3. Percentages'!$P$8</f>
        <v>0</v>
      </c>
      <c r="AI8" s="98">
        <f>'3. Percentages'!$H$30</f>
        <v>0</v>
      </c>
      <c r="AJ8" s="98">
        <f>'3. Percentages'!$P$30</f>
        <v>0</v>
      </c>
      <c r="AK8" s="101">
        <f>'3. Percentages'!P8</f>
        <v>0</v>
      </c>
      <c r="AL8" s="102">
        <v>0</v>
      </c>
      <c r="AM8" s="103">
        <v>0</v>
      </c>
    </row>
    <row r="9" spans="2:39" ht="15.75">
      <c r="L9" s="7"/>
      <c r="M9" s="7"/>
      <c r="AF9" s="97" t="s">
        <v>22</v>
      </c>
      <c r="AG9" s="98">
        <f>'3. Percentages'!$H$12</f>
        <v>0</v>
      </c>
      <c r="AH9" s="98">
        <f>'3. Percentages'!$P$12</f>
        <v>0</v>
      </c>
      <c r="AI9" s="98">
        <f>'3. Percentages'!$H$34</f>
        <v>0</v>
      </c>
      <c r="AJ9" s="98">
        <f>'3. Percentages'!$P$34</f>
        <v>0</v>
      </c>
      <c r="AK9" s="101">
        <f>'3. Percentages'!P12</f>
        <v>0</v>
      </c>
      <c r="AL9" s="102">
        <v>0</v>
      </c>
      <c r="AM9" s="103">
        <v>0</v>
      </c>
    </row>
    <row r="10" spans="2:39">
      <c r="L10" s="7"/>
      <c r="M10" s="7"/>
      <c r="X10" s="3"/>
      <c r="Y10" s="6"/>
      <c r="Z10" s="3"/>
      <c r="AA10" s="2"/>
      <c r="AB10" s="2"/>
    </row>
    <row r="11" spans="2:39">
      <c r="X11" s="8"/>
      <c r="Y11" s="6"/>
      <c r="Z11" s="6"/>
      <c r="AA11" s="6"/>
      <c r="AB11" s="6"/>
      <c r="AC11" s="3"/>
    </row>
    <row r="12" spans="2:39">
      <c r="X12" s="8"/>
      <c r="Y12" s="6"/>
      <c r="Z12" s="6"/>
      <c r="AA12" s="6"/>
      <c r="AB12" s="6"/>
      <c r="AC12" s="3"/>
    </row>
    <row r="13" spans="2:39">
      <c r="X13" s="8"/>
      <c r="Y13" s="6"/>
      <c r="Z13" s="6"/>
      <c r="AA13" s="6"/>
      <c r="AB13" s="6"/>
      <c r="AC13" s="3"/>
    </row>
    <row r="14" spans="2:39">
      <c r="X14" s="3"/>
      <c r="Y14" s="6"/>
      <c r="Z14" s="6"/>
      <c r="AA14" s="6"/>
      <c r="AB14" s="6"/>
      <c r="AC14" s="3"/>
    </row>
    <row r="15" spans="2:39">
      <c r="X15" s="3"/>
      <c r="Y15" s="6"/>
      <c r="Z15" s="6"/>
      <c r="AA15" s="6"/>
      <c r="AB15" s="6"/>
      <c r="AC15" s="3"/>
    </row>
    <row r="16" spans="2:39">
      <c r="X16" s="3"/>
      <c r="Y16" s="6"/>
      <c r="Z16" s="6"/>
      <c r="AA16" s="6"/>
      <c r="AB16" s="6"/>
      <c r="AC16" s="3"/>
    </row>
    <row r="17" spans="11:29">
      <c r="X17" s="3"/>
      <c r="Y17" s="6"/>
      <c r="Z17" s="6"/>
      <c r="AA17" s="6"/>
      <c r="AB17" s="6"/>
      <c r="AC17" s="3"/>
    </row>
    <row r="18" spans="11:29">
      <c r="X18" s="3"/>
      <c r="Y18" s="6"/>
      <c r="Z18" s="6"/>
      <c r="AA18" s="6"/>
      <c r="AB18" s="6"/>
      <c r="AC18" s="3"/>
    </row>
    <row r="19" spans="11:29">
      <c r="X19" s="3"/>
      <c r="Y19" s="6"/>
      <c r="Z19" s="6"/>
      <c r="AA19" s="6"/>
      <c r="AB19" s="6"/>
      <c r="AC19" s="3"/>
    </row>
    <row r="20" spans="11:29">
      <c r="N20" s="4"/>
      <c r="X20" s="3"/>
      <c r="Y20" s="6"/>
      <c r="Z20" s="6"/>
      <c r="AA20" s="6"/>
      <c r="AB20" s="6"/>
      <c r="AC20" s="3"/>
    </row>
    <row r="21" spans="11:29" hidden="1">
      <c r="X21" s="3"/>
      <c r="Y21" s="6"/>
      <c r="Z21" s="6"/>
      <c r="AA21" s="6"/>
      <c r="AB21" s="6"/>
      <c r="AC21" s="3"/>
    </row>
    <row r="22" spans="11:29" hidden="1">
      <c r="X22" s="3"/>
      <c r="Y22" s="6"/>
      <c r="Z22" s="6"/>
      <c r="AA22" s="6"/>
      <c r="AB22" s="6"/>
      <c r="AC22" s="3"/>
    </row>
    <row r="23" spans="11:29" hidden="1">
      <c r="X23" s="3"/>
      <c r="Y23" s="6"/>
      <c r="Z23" s="6"/>
      <c r="AA23" s="6"/>
      <c r="AB23" s="6"/>
      <c r="AC23" s="3"/>
    </row>
    <row r="24" spans="11:29" hidden="1">
      <c r="K24" s="7"/>
      <c r="L24" s="7"/>
      <c r="X24" s="3"/>
      <c r="Y24" s="6"/>
      <c r="Z24" s="6"/>
      <c r="AA24" s="6"/>
      <c r="AB24" s="6"/>
      <c r="AC24" s="3"/>
    </row>
    <row r="25" spans="11:29" hidden="1">
      <c r="K25" s="7"/>
      <c r="L25" s="7"/>
    </row>
    <row r="26" spans="11:29" hidden="1">
      <c r="K26" s="7"/>
      <c r="L26" s="7"/>
    </row>
    <row r="27" spans="11:29" hidden="1"/>
    <row r="28" spans="11:29" hidden="1"/>
    <row r="29" spans="11:29" hidden="1"/>
    <row r="30" spans="11:29" hidden="1"/>
    <row r="31" spans="11:29" hidden="1"/>
    <row r="32" spans="11:29" hidden="1"/>
    <row r="33" spans="12:14" hidden="1"/>
    <row r="34" spans="12:14" hidden="1"/>
    <row r="35" spans="12:14" hidden="1"/>
    <row r="36" spans="12:14" hidden="1">
      <c r="N36" s="4"/>
    </row>
    <row r="40" spans="12:14">
      <c r="L40" s="7"/>
      <c r="M40" s="7"/>
    </row>
    <row r="41" spans="12:14">
      <c r="L41" s="7"/>
      <c r="M41" s="7"/>
    </row>
    <row r="42" spans="12:14">
      <c r="L42" s="7"/>
      <c r="M42" s="7"/>
    </row>
    <row r="56" spans="12:13">
      <c r="L56" s="7"/>
      <c r="M56" s="7"/>
    </row>
    <row r="57" spans="12:13">
      <c r="L57" s="7"/>
      <c r="M57" s="7"/>
    </row>
    <row r="58" spans="12:13">
      <c r="L58" s="7"/>
      <c r="M58" s="7"/>
    </row>
  </sheetData>
  <mergeCells count="1">
    <mergeCell ref="M1:AC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1. Equality Actions</vt:lpstr>
      <vt:lpstr>2. Status tracking</vt:lpstr>
      <vt:lpstr>3. Percentages</vt:lpstr>
      <vt:lpstr>4. Charts</vt:lpstr>
      <vt:lpstr>'1. Equality Actions'!Print_Area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charlotte.taylor</dc:creator>
  <cp:lastModifiedBy>charlotte.taylor</cp:lastModifiedBy>
  <cp:lastPrinted>2017-03-03T16:01:14Z</cp:lastPrinted>
  <dcterms:created xsi:type="dcterms:W3CDTF">2015-06-29T08:31:31Z</dcterms:created>
  <dcterms:modified xsi:type="dcterms:W3CDTF">2017-05-02T12:54:52Z</dcterms:modified>
</cp:coreProperties>
</file>