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19\AGENDA 17 DECEMBER 2019\pdfs\"/>
    </mc:Choice>
  </mc:AlternateContent>
  <bookViews>
    <workbookView xWindow="0" yWindow="0" windowWidth="21600" windowHeight="9735" tabRatio="884" activeTab="1"/>
  </bookViews>
  <sheets>
    <sheet name="Index" sheetId="13" r:id="rId1"/>
    <sheet name="1. All Data" sheetId="1" r:id="rId2"/>
    <sheet name="Q1 Summary" sheetId="9" r:id="rId3"/>
    <sheet name="Q2 Summary" sheetId="14" r:id="rId4"/>
    <sheet name="2a. % By Priority" sheetId="5" r:id="rId5"/>
    <sheet name="2b. Charts by Priority" sheetId="6" r:id="rId6"/>
    <sheet name="4. Status Tracking" sheetId="10" r:id="rId7"/>
    <sheet name="Custom Pivot" sheetId="11" r:id="rId8"/>
  </sheets>
  <definedNames>
    <definedName name="_xlnm._FilterDatabase" localSheetId="1" hidden="1">'1. All Data'!$A$2:$AD$111</definedName>
    <definedName name="_Toc382250483" localSheetId="1">'1. All Data'!$B$70</definedName>
    <definedName name="OLE_LINK3" localSheetId="1">'1. All Data'!$D$40</definedName>
    <definedName name="_xlnm.Print_Area" localSheetId="1">'1. All Data'!$B$1:$U$111</definedName>
    <definedName name="_xlnm.Print_Titles" localSheetId="1">'1. All Data'!$2:$2</definedName>
  </definedNames>
  <calcPr calcId="15251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5" l="1"/>
  <c r="E8" i="14" s="1"/>
  <c r="J51" i="5"/>
  <c r="J9" i="5"/>
  <c r="E5" i="14" s="1"/>
  <c r="J31" i="5"/>
  <c r="E7" i="14" s="1"/>
  <c r="J29" i="5"/>
  <c r="C9" i="5" l="1"/>
  <c r="C6" i="5"/>
  <c r="J4" i="10" l="1"/>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3" i="10"/>
  <c r="A61" i="10"/>
  <c r="A62" i="10"/>
  <c r="A63" i="10"/>
  <c r="A64" i="10"/>
  <c r="A65" i="10"/>
  <c r="A66" i="10"/>
  <c r="A67"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J83" i="5" l="1"/>
  <c r="J75" i="5"/>
  <c r="E9" i="14" s="1"/>
  <c r="J72" i="5"/>
  <c r="J14" i="5"/>
  <c r="J13" i="5"/>
  <c r="G5" i="14" l="1"/>
  <c r="AB79" i="5"/>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Q73" i="5"/>
  <c r="Q72" i="5"/>
  <c r="Q63" i="5"/>
  <c r="Q62" i="5"/>
  <c r="Q61" i="5"/>
  <c r="Q60" i="5"/>
  <c r="Q58" i="5"/>
  <c r="Q57" i="5"/>
  <c r="Q53" i="5"/>
  <c r="Q51" i="5"/>
  <c r="Q50" i="5"/>
  <c r="Q41" i="5"/>
  <c r="Q40" i="5"/>
  <c r="Q39" i="5"/>
  <c r="Q38" i="5"/>
  <c r="Q36" i="5"/>
  <c r="Q35" i="5"/>
  <c r="Q31" i="5"/>
  <c r="Q29" i="5"/>
  <c r="Q28" i="5"/>
  <c r="Q19" i="5"/>
  <c r="Q18" i="5"/>
  <c r="Q17" i="5"/>
  <c r="Q16" i="5"/>
  <c r="Q14" i="5"/>
  <c r="Q13" i="5"/>
  <c r="Q9" i="5"/>
  <c r="Q7" i="5"/>
  <c r="Q6"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E9" i="9" s="1"/>
  <c r="C73" i="5"/>
  <c r="C72" i="5"/>
  <c r="C63" i="5"/>
  <c r="C62" i="5"/>
  <c r="C61" i="5"/>
  <c r="C60" i="5"/>
  <c r="C58" i="5"/>
  <c r="C57" i="5"/>
  <c r="C53" i="5"/>
  <c r="E8" i="9" s="1"/>
  <c r="C51" i="5"/>
  <c r="C50" i="5"/>
  <c r="C41" i="5"/>
  <c r="C40" i="5"/>
  <c r="C39" i="5"/>
  <c r="C38" i="5"/>
  <c r="C36" i="5"/>
  <c r="C35" i="5"/>
  <c r="C31" i="5"/>
  <c r="E7" i="9" s="1"/>
  <c r="C29" i="5"/>
  <c r="C28" i="5"/>
  <c r="C18" i="5"/>
  <c r="C17" i="5"/>
  <c r="C16" i="5"/>
  <c r="C14" i="5"/>
  <c r="C13" i="5"/>
  <c r="E5" i="9"/>
  <c r="C7" i="5"/>
  <c r="C5" i="9" s="1"/>
  <c r="G9" i="14" l="1"/>
  <c r="G7" i="14"/>
  <c r="G8" i="14"/>
  <c r="C5" i="14"/>
  <c r="J20" i="5"/>
  <c r="K9" i="5" s="1"/>
  <c r="C20" i="5"/>
  <c r="D6" i="5" s="1"/>
  <c r="C7" i="9"/>
  <c r="G9" i="9"/>
  <c r="G5" i="9"/>
  <c r="G8" i="9"/>
  <c r="C9" i="9"/>
  <c r="G7" i="9"/>
  <c r="C8" i="9"/>
  <c r="C64" i="5"/>
  <c r="D63" i="5" s="1"/>
  <c r="E63" i="5" s="1"/>
  <c r="C86" i="5"/>
  <c r="D79" i="5" s="1"/>
  <c r="AB9" i="5"/>
  <c r="BC8" i="6" s="1"/>
  <c r="Q20" i="5"/>
  <c r="R19" i="5" s="1"/>
  <c r="S19" i="5" s="1"/>
  <c r="J86" i="5"/>
  <c r="K82" i="5" s="1"/>
  <c r="L82" i="5" s="1"/>
  <c r="Q86" i="5"/>
  <c r="R83" i="5" s="1"/>
  <c r="S83" i="5" s="1"/>
  <c r="J64" i="5"/>
  <c r="Q64" i="5"/>
  <c r="R60" i="5" s="1"/>
  <c r="S60" i="5" s="1"/>
  <c r="Q42" i="5"/>
  <c r="R40" i="5" s="1"/>
  <c r="S40" i="5" s="1"/>
  <c r="J42" i="5"/>
  <c r="C42" i="5"/>
  <c r="C43" i="5" s="1"/>
  <c r="K16" i="5" l="1"/>
  <c r="L16" i="5" s="1"/>
  <c r="K41" i="5"/>
  <c r="L41" i="5" s="1"/>
  <c r="K31" i="5"/>
  <c r="L31" i="5" s="1"/>
  <c r="K60" i="5"/>
  <c r="L60" i="5" s="1"/>
  <c r="K53" i="5"/>
  <c r="L53" i="5" s="1"/>
  <c r="D61" i="5"/>
  <c r="E61" i="5" s="1"/>
  <c r="D72" i="5"/>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Q21" i="5"/>
  <c r="T6" i="5" s="1"/>
  <c r="R6" i="5"/>
  <c r="R7" i="5"/>
  <c r="R9" i="5"/>
  <c r="S9" i="5" s="1"/>
  <c r="R13" i="5"/>
  <c r="R18" i="5"/>
  <c r="S18" i="5" s="1"/>
  <c r="R16" i="5"/>
  <c r="S16" i="5" s="1"/>
  <c r="R14" i="5"/>
  <c r="R17" i="5"/>
  <c r="S17" i="5" s="1"/>
  <c r="J21" i="5"/>
  <c r="L9" i="5"/>
  <c r="K6" i="5"/>
  <c r="K19" i="5"/>
  <c r="L19" i="5" s="1"/>
  <c r="AB6" i="5"/>
  <c r="BC7" i="6" s="1"/>
  <c r="AB13" i="5"/>
  <c r="BC9" i="6" s="1"/>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F72" i="5" l="1"/>
  <c r="BA56" i="6"/>
  <c r="F9" i="14"/>
  <c r="M51" i="5"/>
  <c r="M53" i="5"/>
  <c r="M13" i="5"/>
  <c r="M9" i="5"/>
  <c r="N9" i="5" s="1"/>
  <c r="E57" i="5"/>
  <c r="F80" i="5"/>
  <c r="E50" i="5"/>
  <c r="S79" i="5"/>
  <c r="S6" i="5"/>
  <c r="F51" i="5"/>
  <c r="E72" i="5"/>
  <c r="F50" i="5"/>
  <c r="G28" i="5"/>
  <c r="E28" i="5"/>
  <c r="N53" i="5"/>
  <c r="T14" i="5"/>
  <c r="F53" i="5"/>
  <c r="G53" i="5" s="1"/>
  <c r="AZ40" i="6" s="1"/>
  <c r="T13" i="5"/>
  <c r="T7" i="5"/>
  <c r="U6" i="5" s="1"/>
  <c r="BB7" i="6" s="1"/>
  <c r="T9" i="5"/>
  <c r="U9" i="5" s="1"/>
  <c r="BB8" i="6" s="1"/>
  <c r="F58" i="5"/>
  <c r="G57" i="5" s="1"/>
  <c r="H8" i="9" s="1"/>
  <c r="F75" i="5"/>
  <c r="G75" i="5" s="1"/>
  <c r="F73" i="5"/>
  <c r="G72" i="5" s="1"/>
  <c r="F6" i="5"/>
  <c r="F7" i="5"/>
  <c r="AZ24" i="6"/>
  <c r="F7" i="9"/>
  <c r="M14" i="5"/>
  <c r="M80" i="5"/>
  <c r="M6" i="5"/>
  <c r="M7" i="5"/>
  <c r="L6" i="5"/>
  <c r="S57" i="5"/>
  <c r="S13" i="5"/>
  <c r="G35" i="5"/>
  <c r="L13" i="5"/>
  <c r="M73" i="5"/>
  <c r="L50" i="5"/>
  <c r="M57" i="5"/>
  <c r="M72" i="5"/>
  <c r="M79" i="5"/>
  <c r="L72" i="5"/>
  <c r="L79" i="5"/>
  <c r="L57" i="5"/>
  <c r="M50" i="5"/>
  <c r="M58" i="5"/>
  <c r="S72" i="5"/>
  <c r="S50" i="5"/>
  <c r="T58" i="5"/>
  <c r="T51" i="5"/>
  <c r="T57" i="5"/>
  <c r="T50" i="5"/>
  <c r="T53" i="5"/>
  <c r="U53" i="5" s="1"/>
  <c r="BB40" i="6" s="1"/>
  <c r="L28" i="5"/>
  <c r="L35" i="5"/>
  <c r="G79" i="5"/>
  <c r="E35" i="5"/>
  <c r="T73" i="5"/>
  <c r="T75" i="5"/>
  <c r="U75" i="5" s="1"/>
  <c r="BB56" i="6" s="1"/>
  <c r="T79" i="5"/>
  <c r="T72" i="5"/>
  <c r="T80" i="5"/>
  <c r="S35" i="5"/>
  <c r="T36" i="5"/>
  <c r="T35" i="5"/>
  <c r="T28" i="5"/>
  <c r="T29" i="5"/>
  <c r="T31" i="5"/>
  <c r="U31" i="5" s="1"/>
  <c r="BB24" i="6" s="1"/>
  <c r="S28" i="5"/>
  <c r="N31" i="5"/>
  <c r="M29" i="5"/>
  <c r="M28" i="5"/>
  <c r="M35" i="5"/>
  <c r="M36" i="5"/>
  <c r="E13" i="5"/>
  <c r="F13" i="5"/>
  <c r="F14" i="5"/>
  <c r="F9" i="5"/>
  <c r="G9" i="5" s="1"/>
  <c r="BA24" i="6" l="1"/>
  <c r="F7" i="14"/>
  <c r="BA8" i="6"/>
  <c r="F5" i="14"/>
  <c r="BA40" i="6"/>
  <c r="F8" i="14"/>
  <c r="N13" i="5"/>
  <c r="N50" i="5"/>
  <c r="AZ23" i="6"/>
  <c r="D7" i="9"/>
  <c r="F8" i="9"/>
  <c r="AZ41" i="6"/>
  <c r="G50" i="5"/>
  <c r="D8" i="9" s="1"/>
  <c r="U13" i="5"/>
  <c r="BB9" i="6" s="1"/>
  <c r="AZ57" i="6"/>
  <c r="H9" i="9"/>
  <c r="AZ8" i="6"/>
  <c r="F5" i="9"/>
  <c r="AZ25" i="6"/>
  <c r="H7" i="9"/>
  <c r="AZ55" i="6"/>
  <c r="D9" i="9"/>
  <c r="AZ56" i="6"/>
  <c r="F9" i="9"/>
  <c r="N6" i="5"/>
  <c r="N79" i="5"/>
  <c r="N72" i="5"/>
  <c r="N57" i="5"/>
  <c r="U50" i="5"/>
  <c r="BB39" i="6" s="1"/>
  <c r="U57" i="5"/>
  <c r="BB41" i="6" s="1"/>
  <c r="U35" i="5"/>
  <c r="BB25" i="6" s="1"/>
  <c r="U79" i="5"/>
  <c r="BB57" i="6" s="1"/>
  <c r="N28" i="5"/>
  <c r="U72" i="5"/>
  <c r="BB55" i="6" s="1"/>
  <c r="N35" i="5"/>
  <c r="U28" i="5"/>
  <c r="BB23" i="6" s="1"/>
  <c r="G6" i="5"/>
  <c r="D5" i="9" s="1"/>
  <c r="G13" i="5"/>
  <c r="BA23" i="6" l="1"/>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<sst xmlns="http://schemas.openxmlformats.org/spreadsheetml/2006/main" count="2309" uniqueCount="682">
  <si>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</si>
  <si>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</si>
  <si>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</si>
  <si>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</si>
  <si>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</si>
  <si>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</si>
  <si>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</si>
  <si>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</si>
  <si>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</si>
  <si>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</si>
  <si>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</si>
  <si>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</si>
  <si>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</si>
  <si>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</si>
  <si>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</si>
  <si>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</si>
  <si>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</si>
  <si>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</si>
  <si>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</si>
  <si>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</si>
  <si>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</si>
  <si>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</si>
  <si>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</si>
  <si>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</si>
  <si>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</si>
  <si>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</si>
  <si>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</si>
  <si>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</si>
  <si>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</si>
  <si>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</si>
  <si>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</si>
  <si>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</si>
  <si>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</si>
  <si>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</si>
  <si>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</si>
  <si>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</si>
  <si>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</si>
  <si>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</si>
  <si>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</si>
  <si>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</si>
  <si>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</si>
  <si>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</si>
  <si>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</si>
  <si>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</si>
  <si>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</si>
  <si>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</si>
  <si>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</si>
  <si>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</si>
  <si>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</si>
  <si>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</si>
  <si>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</si>
  <si>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</si>
  <si>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</si>
  <si>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</si>
  <si>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</si>
  <si>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</si>
  <si>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</si>
  <si>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</si>
  <si>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</si>
  <si>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</si>
  <si>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</si>
  <si>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</si>
  <si>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</si>
  <si>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</si>
  <si>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</si>
  <si>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</si>
  <si>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</si>
  <si>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</si>
  <si>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</si>
  <si>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</si>
  <si>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</si>
  <si>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</si>
  <si>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</si>
  <si>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</si>
  <si>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</si>
  <si>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</si>
  <si>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</si>
  <si>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</si>
  <si>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</si>
  <si>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</si>
  <si>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</si>
  <si>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</si>
  <si>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</si>
  <si>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</si>
  <si>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</si>
  <si>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</si>
  <si>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</si>
  <si>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</si>
  <si>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</si>
  <si>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</si>
  <si>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</si>
  <si>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</si>
  <si>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</si>
  <si>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</si>
  <si>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</si>
  <si>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</si>
  <si>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</si>
  <si>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</si>
  <si>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</si>
  <si>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</si>
  <si>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</si>
  <si>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</si>
  <si>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</si>
  <si>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</si>
  <si>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</si>
  <si>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</si>
  <si>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</si>
  <si>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</si>
  <si>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</si>
  <si>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</si>
  <si>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</si>
  <si>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</si>
  <si>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</si>
  <si>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</si>
  <si>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</si>
  <si>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</si>
  <si>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</si>
  <si>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</si>
  <si>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</si>
  <si>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</si>
  <si>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</si>
  <si>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</si>
  <si>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</si>
  <si>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</si>
  <si>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</si>
  <si>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</si>
  <si>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</si>
  <si>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</si>
  <si>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</si>
  <si>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</si>
  <si>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</si>
  <si>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</si>
  <si>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</si>
  <si>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</si>
  <si>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</si>
  <si>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</si>
  <si>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</si>
  <si>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</si>
  <si>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</si>
  <si>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</si>
  <si>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</si>
  <si>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</si>
  <si>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</si>
  <si>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</si>
  <si>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</si>
  <si>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</si>
  <si>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</si>
  <si>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</si>
  <si>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</si>
  <si>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</si>
  <si>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</si>
  <si>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</si>
  <si>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</si>
  <si>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</si>
  <si>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</si>
  <si>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</si>
  <si>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</si>
  <si>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</si>
  <si>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</si>
  <si>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</si>
  <si>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</si>
  <si>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</si>
  <si>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</si>
  <si>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</si>
  <si>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</si>
  <si>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</si>
  <si>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</si>
  <si>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</si>
  <si>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</si>
  <si>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</si>
  <si>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</si>
  <si>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</si>
  <si>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</si>
  <si>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</si>
  <si>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</si>
  <si>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</si>
  <si>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</si>
  <si>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</si>
  <si>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</si>
  <si>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</si>
  <si>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</si>
  <si>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</si>
  <si>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</si>
  <si>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</si>
  <si>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</si>
  <si>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</si>
  <si>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</si>
  <si>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</si>
  <si>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</si>
  <si>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</si>
  <si>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</si>
  <si>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</si>
  <si>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</si>
  <si>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</si>
  <si>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</si>
  <si>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</si>
  <si>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</si>
  <si>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</si>
  <si>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</si>
  <si>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</si>
  <si>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</si>
  <si>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</si>
  <si>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</si>
  <si>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</si>
  <si>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</si>
  <si>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</si>
  <si>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</si>
  <si>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</si>
  <si>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</si>
  <si>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</si>
  <si>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</si>
  <si>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</si>
  <si>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</si>
  <si>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</si>
  <si>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</si>
  <si>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</si>
  <si>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</si>
  <si>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</si>
  <si>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</si>
  <si>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</si>
  <si>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</si>
  <si>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</si>
  <si>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</si>
  <si>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</si>
  <si>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</si>
  <si>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</si>
  <si>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</si>
  <si>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</si>
  <si>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</si>
  <si>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</si>
  <si>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</si>
  <si>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</si>
  <si>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</si>
  <si>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</si>
  <si>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</si>
  <si>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</si>
  <si>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</si>
  <si>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</si>
  <si>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</si>
  <si>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</si>
  <si>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</si>
  <si>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</si>
  <si>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</si>
  <si>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</si>
  <si>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</si>
  <si>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</si>
  <si>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</si>
  <si>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</si>
  <si>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</si>
  <si>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</si>
  <si>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</si>
  <si>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</si>
  <si>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</si>
  <si>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</si>
  <si>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</si>
  <si>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</si>
  <si>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</si>
  <si>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</si>
  <si>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</si>
  <si>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</si>
  <si>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</si>
  <si>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</si>
  <si>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</si>
  <si>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</si>
  <si>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</si>
  <si>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</si>
  <si>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</si>
  <si>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</si>
  <si>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</si>
  <si>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</si>
  <si>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</si>
  <si>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</si>
  <si>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</si>
  <si>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</si>
  <si>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</si>
  <si>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</si>
  <si>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</si>
  <si>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</si>
  <si>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</si>
  <si>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</si>
  <si>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</si>
  <si>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</si>
  <si>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</si>
  <si>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</si>
  <si>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</si>
  <si>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</si>
  <si>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</si>
  <si>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</si>
  <si>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</si>
  <si>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</si>
  <si>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</si>
  <si>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Chris Ebberley</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</si>
  <si>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</si>
  <si>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</si>
  <si>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</si>
  <si>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</si>
  <si>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</si>
  <si>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</si>
  <si>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</si>
  <si>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</si>
  <si>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</si>
  <si>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</si>
  <si>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</si>
  <si>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</si>
  <si>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</si>
  <si>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</si>
  <si>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</si>
  <si>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</si>
  <si>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</si>
  <si>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</si>
  <si>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</si>
  <si>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</si>
  <si>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</si>
  <si>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</si>
  <si>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</si>
  <si>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</si>
  <si>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</si>
  <si>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</si>
  <si>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</si>
  <si>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</si>
  <si>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</si>
  <si>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</si>
  <si>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</si>
  <si>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</si>
  <si>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</si>
  <si>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</si>
  <si>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</si>
  <si>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</si>
  <si>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</si>
  <si>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</si>
  <si>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</si>
  <si>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</si>
  <si>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</si>
  <si>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</si>
  <si>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</si>
  <si>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</si>
  <si>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</si>
  <si>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</si>
  <si>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</si>
  <si>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</si>
  <si>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</si>
  <si>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</si>
  <si>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</si>
  <si>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</si>
  <si>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</si>
  <si>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</si>
  <si>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</si>
  <si>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</si>
  <si>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</si>
  <si>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</si>
  <si>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</si>
  <si>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</si>
  <si>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</si>
  <si>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</si>
  <si>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</si>
  <si>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</si>
  <si>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</si>
  <si>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</si>
  <si>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</si>
  <si>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</si>
  <si>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</si>
  <si>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</si>
  <si>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</si>
  <si>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</si>
  <si>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</si>
  <si>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</si>
  <si>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</si>
  <si>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</si>
  <si>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</si>
  <si>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</si>
  <si>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</si>
  <si>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</si>
  <si>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</si>
  <si>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</si>
  <si>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</si>
  <si>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</si>
  <si>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</si>
  <si>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</si>
  <si>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</si>
  <si>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</si>
  <si>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</si>
  <si>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</si>
  <si>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</si>
  <si>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</si>
  <si>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</si>
  <si>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</si>
  <si>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</si>
  <si>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</si>
  <si>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</si>
  <si>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</si>
  <si>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</si>
  <si>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</si>
  <si>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</si>
  <si>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</si>
  <si>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</si>
  <si>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</si>
  <si>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</si>
  <si>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</si>
  <si>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</si>
  <si>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</si>
  <si>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</si>
  <si>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</si>
  <si>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</si>
  <si>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</si>
  <si>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</si>
  <si>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</si>
  <si>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</si>
  <si>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</si>
  <si>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</si>
  <si>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</si>
  <si>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</si>
  <si>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</si>
  <si>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</si>
  <si>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</si>
  <si>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</si>
  <si>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Click here to return to index page</t>
  </si>
  <si>
    <t>Number of Indicators</t>
  </si>
  <si>
    <t>Percentage</t>
  </si>
  <si>
    <t>Overall Performance</t>
  </si>
  <si>
    <t>All due targets</t>
  </si>
  <si>
    <t>Corporate Priority</t>
  </si>
  <si>
    <t>Quarter One (2019/20)</t>
  </si>
  <si>
    <t>Leisure, Culture &amp; Tourism</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</si>
  <si>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</si>
  <si>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</si>
  <si>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</si>
  <si>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</si>
  <si>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</si>
  <si>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</si>
  <si>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</si>
  <si>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</si>
  <si>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</si>
  <si>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</si>
  <si>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</si>
  <si>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</si>
  <si>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</si>
  <si>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</si>
  <si>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</si>
  <si>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</si>
  <si>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</si>
  <si>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</si>
  <si>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</si>
  <si>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2b. Charts by Priority</t>
  </si>
  <si>
    <t>4. Status Tracking</t>
  </si>
  <si>
    <t>Quarter 1 Summary Table</t>
  </si>
  <si>
    <t>Summary Tables</t>
  </si>
  <si>
    <t>Quarter 2 Summary Table</t>
  </si>
  <si>
    <t>Quarter 3 Summary Table</t>
  </si>
  <si>
    <t>Quarter 4 Summary Table</t>
  </si>
  <si>
    <t>Breakdown of peformance by Corporate Plan priorty</t>
  </si>
  <si>
    <t xml:space="preserve">East Staffordshire Borough Council </t>
  </si>
  <si>
    <t>Grand Total</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</si>
  <si>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</si>
  <si>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</si>
  <si>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</si>
  <si>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</si>
  <si>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</si>
  <si>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</si>
  <si>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</si>
  <si>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</si>
  <si>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</si>
  <si>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</si>
  <si>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</si>
  <si>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</si>
  <si>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</si>
  <si>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</si>
  <si>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</si>
  <si>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</si>
  <si>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</si>
  <si>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</si>
  <si>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</si>
  <si>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</si>
  <si>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</si>
  <si>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</si>
  <si>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</si>
  <si>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</si>
  <si>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</si>
  <si>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</si>
  <si>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</si>
  <si>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</si>
  <si>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</si>
  <si>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</si>
  <si>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</si>
  <si>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</si>
  <si>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</si>
  <si>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</si>
  <si>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</si>
  <si>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</si>
  <si>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</si>
  <si>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</si>
  <si>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</si>
  <si>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</si>
  <si>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</si>
  <si>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</si>
  <si>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</si>
  <si>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</si>
  <si>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</si>
  <si>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</si>
  <si>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</si>
  <si>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</si>
  <si>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</si>
  <si>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</si>
  <si>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</si>
  <si>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</si>
  <si>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</si>
  <si>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</si>
  <si>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</si>
  <si>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</si>
  <si>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</si>
  <si>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</si>
  <si>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</si>
  <si>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</si>
  <si>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</si>
  <si>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</si>
  <si>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</si>
  <si>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</si>
  <si>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</si>
  <si>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</si>
  <si>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</si>
  <si>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</si>
  <si>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</si>
  <si>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</si>
  <si>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</si>
  <si>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</si>
  <si>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</si>
  <si>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</si>
  <si>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</si>
  <si>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</si>
  <si>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</si>
  <si>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</si>
  <si>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</si>
  <si>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</si>
  <si>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</si>
  <si>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</si>
  <si>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</si>
  <si>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</si>
  <si>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</si>
  <si>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</si>
  <si>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</si>
  <si>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</si>
  <si>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</si>
  <si>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</si>
  <si>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</si>
  <si>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</si>
  <si>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</si>
  <si>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</si>
  <si>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</si>
  <si>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</si>
  <si>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</si>
  <si>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</si>
  <si>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</si>
  <si>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</si>
  <si>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</si>
  <si>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</si>
  <si>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</si>
  <si>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</si>
  <si>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</si>
  <si>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</si>
  <si>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</si>
  <si>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</si>
  <si>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</si>
  <si>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</si>
  <si>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</si>
  <si>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</si>
  <si>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</si>
  <si>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</si>
  <si>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</si>
  <si>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</si>
  <si>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</si>
  <si>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</si>
  <si>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</si>
  <si>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Planning Manager</t>
  </si>
  <si>
    <t>VFM39a</t>
  </si>
  <si>
    <t>VFM39b</t>
  </si>
  <si>
    <t>Target adopted post tender via Q1 report to Cabinet</t>
  </si>
  <si>
    <t>Occupied Property Discounts – March 2020</t>
  </si>
  <si>
    <t xml:space="preserve">Empty Properties – October 2019
</t>
  </si>
  <si>
    <t>Quarter Two (2019/20)</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</si>
  <si>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</si>
  <si>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</si>
  <si>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</si>
  <si>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</si>
  <si>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</si>
  <si>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</si>
  <si>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</si>
  <si>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</si>
  <si>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</si>
  <si>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</si>
  <si>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</si>
  <si>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</si>
  <si>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</si>
  <si>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</si>
  <si>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</si>
  <si>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</si>
  <si>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</si>
  <si>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</si>
  <si>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</si>
  <si>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</si>
  <si>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</si>
  <si>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</si>
  <si>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</si>
  <si>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</si>
  <si>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</si>
  <si>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</si>
  <si>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</si>
  <si>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</si>
  <si>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</si>
  <si>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</si>
  <si>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</si>
  <si>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</si>
  <si>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</si>
  <si>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</si>
  <si>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</si>
  <si>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</si>
  <si>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</si>
  <si>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</si>
  <si>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</si>
  <si>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</si>
  <si>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</si>
  <si>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</si>
  <si>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</si>
  <si>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</si>
  <si>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</si>
  <si>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</si>
  <si>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</si>
  <si>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</si>
  <si>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</si>
  <si>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</si>
  <si>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</si>
  <si>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</si>
  <si>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</si>
  <si>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</si>
  <si>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</si>
  <si>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</si>
  <si>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</si>
  <si>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</si>
  <si>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</si>
  <si>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</si>
  <si>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Consultants have identified the estimated costs for the Cemetery extension. Capital bid to be prepared for 2020/21.</t>
  </si>
  <si>
    <t>Government announced deferral of implementation date to April 2021.</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</si>
  <si>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</si>
  <si>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</si>
  <si>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</si>
  <si>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</si>
  <si>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</si>
  <si>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</si>
  <si>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</si>
  <si>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</si>
  <si>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</si>
  <si>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</si>
  <si>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</si>
  <si>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</si>
  <si>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</si>
  <si>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</si>
  <si>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</si>
  <si>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</si>
  <si>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</si>
  <si>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</si>
  <si>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</si>
  <si>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</si>
  <si>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</si>
  <si>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</si>
  <si>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</si>
  <si>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</si>
  <si>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</si>
  <si>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</si>
  <si>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</si>
  <si>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</si>
  <si>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</si>
  <si>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</si>
  <si>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</si>
  <si>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</si>
  <si>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</si>
  <si>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</si>
  <si>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</si>
  <si>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</si>
  <si>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</si>
  <si>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</si>
  <si>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</si>
  <si>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Judging results received in Q2 and Green Flag status reached for Bramshall. However, the combined Stapenhill Gardens and Washlands entry did not reach Green Flag standard. This was  because the ambitions of the Washlands project have yet to come into fruition. Judges identified that Stapenhill Gardens was worthy of Green Flag status if entered as a separate entry without the Washlands</t>
  </si>
  <si>
    <t>The necessary upgrade to UNIT 4 (part of the Agresso Financial Management System) could potentially delay the delivery of this project depending on the upgrade timescales</t>
  </si>
  <si>
    <t>As previously reported, the report was ready to be presented at the Full Council meeting in June 2019 but following the change in the make-up of Cabinet, a decision was taken to delay the report so that members could review progress made to that point.
The report was presented at the Full Council meeting in September 2019. 
All of the recommendations of the report were approved and the agreement to fund the public realm project has been finalised.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</si>
</sst>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1">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6"/>
      <color rgb="FF000000"/>
      <name val="Arial"/>
      <family val="2"/>
    </font>
    <font>
      <b/>
      <sz val="16"/>
      <color theme="1"/>
      <name val="Arial"/>
      <family val="2"/>
    </font>
    <font>
      <b/>
      <u/>
      <sz val="11"/>
      <color theme="1"/>
      <name val="Calibri"/>
      <family val="2"/>
      <scheme val="minor"/>
    </font>
    <font>
      <b/>
      <i/>
      <sz val="12"/>
      <name val="Arial"/>
      <family val="2"/>
    </font>
  </fonts>
  <fills count="19">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3" tint="0.59999389629810485"/>
        <bgColor indexed="64"/>
      </patternFill>
    </fill>
    <fill>
      <patternFill patternType="solid">
        <fgColor rgb="FF00863D"/>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5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318">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2"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1"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0"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4" borderId="0" xfId="0" applyFont="1" applyFill="1"/>
    <xf numFmtId="0" fontId="27" fillId="14" borderId="0" xfId="0" applyFont="1" applyFill="1"/>
    <xf numFmtId="9" fontId="27" fillId="14" borderId="0" xfId="0" applyNumberFormat="1" applyFont="1" applyFill="1"/>
    <xf numFmtId="0" fontId="29" fillId="14" borderId="0" xfId="1" applyFont="1" applyFill="1" applyBorder="1" applyAlignment="1" applyProtection="1">
      <alignment horizontal="left"/>
    </xf>
    <xf numFmtId="0" fontId="1" fillId="14" borderId="0" xfId="0" applyFont="1" applyFill="1"/>
    <xf numFmtId="0" fontId="18" fillId="14" borderId="0" xfId="0" applyFont="1" applyFill="1"/>
    <xf numFmtId="0" fontId="29" fillId="14" borderId="0" xfId="1" applyFont="1" applyFill="1" applyBorder="1" applyAlignment="1" applyProtection="1">
      <alignment horizontal="center"/>
    </xf>
    <xf numFmtId="9" fontId="1" fillId="14" borderId="0" xfId="0" applyNumberFormat="1" applyFont="1" applyFill="1"/>
    <xf numFmtId="9" fontId="18" fillId="14" borderId="0" xfId="0" applyNumberFormat="1" applyFont="1" applyFill="1"/>
    <xf numFmtId="10" fontId="18" fillId="14" borderId="0" xfId="0" applyNumberFormat="1" applyFont="1" applyFill="1" applyBorder="1" applyAlignment="1">
      <alignment horizontal="center" vertical="center"/>
    </xf>
    <xf numFmtId="0" fontId="31" fillId="14" borderId="0" xfId="0" applyFont="1" applyFill="1" applyBorder="1"/>
    <xf numFmtId="0" fontId="30" fillId="14" borderId="0" xfId="0" applyFont="1" applyFill="1"/>
    <xf numFmtId="0" fontId="33" fillId="14" borderId="0" xfId="0" applyFont="1" applyFill="1"/>
    <xf numFmtId="9" fontId="19" fillId="14" borderId="0" xfId="0" applyNumberFormat="1" applyFont="1" applyFill="1"/>
    <xf numFmtId="0" fontId="19" fillId="14" borderId="0" xfId="0" applyFont="1" applyFill="1" applyBorder="1"/>
    <xf numFmtId="9" fontId="34" fillId="14" borderId="7" xfId="0" applyNumberFormat="1" applyFont="1" applyFill="1" applyBorder="1" applyAlignment="1">
      <alignment horizontal="center"/>
    </xf>
    <xf numFmtId="0" fontId="34" fillId="14" borderId="7" xfId="0" applyFont="1" applyFill="1" applyBorder="1"/>
    <xf numFmtId="10" fontId="19" fillId="14" borderId="7" xfId="0" applyNumberFormat="1" applyFont="1" applyFill="1" applyBorder="1" applyAlignment="1">
      <alignment horizontal="center" vertical="center"/>
    </xf>
    <xf numFmtId="9" fontId="34" fillId="14" borderId="0" xfId="0" applyNumberFormat="1" applyFont="1" applyFill="1" applyBorder="1" applyAlignment="1">
      <alignment horizontal="center"/>
    </xf>
    <xf numFmtId="0" fontId="35" fillId="14" borderId="0" xfId="0" applyFont="1" applyFill="1" applyBorder="1"/>
    <xf numFmtId="9" fontId="19" fillId="14" borderId="0" xfId="0" applyNumberFormat="1" applyFont="1" applyFill="1" applyBorder="1" applyAlignment="1">
      <alignment horizontal="center" vertical="center"/>
    </xf>
    <xf numFmtId="9" fontId="19" fillId="14" borderId="0" xfId="0" applyNumberFormat="1" applyFont="1" applyFill="1" applyBorder="1"/>
    <xf numFmtId="0" fontId="19" fillId="14" borderId="0" xfId="0" applyFont="1" applyFill="1"/>
    <xf numFmtId="9" fontId="34" fillId="14" borderId="0" xfId="0" applyNumberFormat="1" applyFont="1" applyFill="1"/>
    <xf numFmtId="0" fontId="34" fillId="14" borderId="0" xfId="0" applyFont="1" applyFill="1" applyBorder="1"/>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4" xfId="0" applyFont="1" applyFill="1" applyBorder="1" applyAlignment="1">
      <alignment horizontal="center" vertical="center" wrapText="1"/>
    </xf>
    <xf numFmtId="10" fontId="39" fillId="8" borderId="44" xfId="0" applyNumberFormat="1" applyFont="1" applyFill="1" applyBorder="1" applyAlignment="1">
      <alignment horizontal="center" vertical="center" wrapText="1"/>
    </xf>
    <xf numFmtId="0" fontId="41"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5"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48"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48"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46"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5" borderId="46" xfId="0" applyNumberFormat="1" applyFont="1" applyFill="1" applyBorder="1" applyAlignment="1" applyProtection="1">
      <alignment horizontal="center" vertical="center" wrapText="1"/>
    </xf>
    <xf numFmtId="0" fontId="55" fillId="0" borderId="49"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18" borderId="46" xfId="0" applyNumberFormat="1" applyFont="1" applyFill="1" applyBorder="1" applyAlignment="1" applyProtection="1">
      <alignment horizontal="center" vertical="center" wrapText="1"/>
    </xf>
    <xf numFmtId="17" fontId="48" fillId="18" borderId="47" xfId="0" applyNumberFormat="1" applyFont="1" applyFill="1" applyBorder="1" applyAlignment="1" applyProtection="1">
      <alignment horizontal="center" vertical="center" wrapText="1"/>
    </xf>
    <xf numFmtId="17" fontId="48" fillId="18" borderId="7" xfId="0" applyNumberFormat="1" applyFont="1" applyFill="1" applyBorder="1" applyAlignment="1" applyProtection="1">
      <alignment horizontal="center" vertical="center" wrapText="1"/>
    </xf>
    <xf numFmtId="0" fontId="57" fillId="16" borderId="46" xfId="0" applyFont="1" applyFill="1" applyBorder="1" applyAlignment="1" applyProtection="1">
      <alignment horizontal="left" vertical="center" wrapText="1"/>
    </xf>
    <xf numFmtId="0" fontId="58" fillId="17" borderId="7" xfId="0" applyFont="1" applyFill="1" applyBorder="1" applyAlignment="1" applyProtection="1">
      <alignment horizontal="left" vertical="center" wrapText="1"/>
    </xf>
    <xf numFmtId="0" fontId="58" fillId="17" borderId="46" xfId="0" applyFont="1" applyFill="1" applyBorder="1" applyAlignment="1" applyProtection="1">
      <alignment horizontal="left" vertical="center" wrapText="1"/>
    </xf>
    <xf numFmtId="0" fontId="49" fillId="8" borderId="46" xfId="0" applyFont="1" applyFill="1" applyBorder="1" applyAlignment="1" applyProtection="1">
      <alignment horizontal="center" vertical="center" wrapText="1"/>
    </xf>
    <xf numFmtId="0" fontId="50" fillId="8" borderId="46"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59" fillId="0" borderId="0" xfId="0" applyFont="1" applyFill="1"/>
    <xf numFmtId="0" fontId="24" fillId="8" borderId="0" xfId="1" applyFill="1" applyAlignment="1" applyProtection="1"/>
    <xf numFmtId="0" fontId="0" fillId="0" borderId="0" xfId="0" applyAlignment="1">
      <alignment horizontal="left"/>
    </xf>
    <xf numFmtId="0" fontId="0" fillId="0" borderId="0" xfId="0" applyAlignment="1">
      <alignment horizontal="left" indent="1"/>
    </xf>
    <xf numFmtId="17" fontId="14" fillId="8" borderId="51" xfId="0" applyNumberFormat="1" applyFont="1" applyFill="1" applyBorder="1" applyAlignment="1" applyProtection="1">
      <alignment horizontal="left" vertical="center" wrapText="1" indent="1"/>
      <protection locked="0"/>
    </xf>
    <xf numFmtId="17" fontId="15" fillId="8" borderId="51" xfId="0" applyNumberFormat="1" applyFont="1" applyFill="1" applyBorder="1" applyAlignment="1" applyProtection="1">
      <alignment horizontal="left" vertical="center" wrapText="1" indent="1"/>
      <protection locked="0"/>
    </xf>
    <xf numFmtId="0" fontId="14" fillId="8" borderId="51" xfId="0" applyFont="1" applyFill="1" applyBorder="1" applyAlignment="1" applyProtection="1">
      <alignment horizontal="left" vertical="center" wrapText="1" indent="1"/>
      <protection locked="0"/>
    </xf>
    <xf numFmtId="0" fontId="15" fillId="8" borderId="51"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1" xfId="0" applyNumberFormat="1" applyFont="1" applyFill="1" applyBorder="1" applyAlignment="1" applyProtection="1">
      <alignment horizontal="left" vertical="center" wrapText="1" indent="1"/>
    </xf>
    <xf numFmtId="17" fontId="14" fillId="8" borderId="50"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1" xfId="0" applyNumberFormat="1" applyFont="1" applyFill="1" applyBorder="1" applyAlignment="1" applyProtection="1">
      <alignment horizontal="left" vertical="center" wrapText="1" indent="1"/>
    </xf>
    <xf numFmtId="17" fontId="15" fillId="8" borderId="50"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1" xfId="0" applyFont="1" applyFill="1" applyBorder="1" applyAlignment="1" applyProtection="1">
      <alignment horizontal="left" vertical="center" wrapText="1" indent="1"/>
    </xf>
    <xf numFmtId="0" fontId="14" fillId="8" borderId="50"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1" xfId="0" applyFont="1" applyFill="1" applyBorder="1" applyAlignment="1" applyProtection="1">
      <alignment horizontal="left" vertical="center" wrapText="1" indent="1"/>
    </xf>
    <xf numFmtId="0" fontId="16" fillId="8" borderId="50"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1" xfId="0" applyFont="1" applyFill="1" applyBorder="1" applyAlignment="1" applyProtection="1">
      <alignment horizontal="left" vertical="center" wrapText="1" indent="1"/>
    </xf>
    <xf numFmtId="0" fontId="15" fillId="8" borderId="50"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1"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17" fontId="14" fillId="8" borderId="50" xfId="0" applyNumberFormat="1" applyFont="1" applyFill="1" applyBorder="1" applyAlignment="1" applyProtection="1">
      <alignment horizontal="left" vertical="center" wrapText="1" indent="1"/>
      <protection locked="0"/>
    </xf>
    <xf numFmtId="17" fontId="15" fillId="8" borderId="50" xfId="0" applyNumberFormat="1" applyFont="1" applyFill="1" applyBorder="1" applyAlignment="1" applyProtection="1">
      <alignment horizontal="left" vertical="center" wrapText="1" indent="1"/>
      <protection locked="0"/>
    </xf>
    <xf numFmtId="0" fontId="14" fillId="8" borderId="50" xfId="0" applyFont="1" applyFill="1" applyBorder="1" applyAlignment="1" applyProtection="1">
      <alignment horizontal="left" vertical="center" wrapText="1" indent="1"/>
      <protection locked="0"/>
    </xf>
    <xf numFmtId="0" fontId="16" fillId="8" borderId="51" xfId="0" applyFont="1" applyFill="1" applyBorder="1" applyAlignment="1" applyProtection="1">
      <alignment horizontal="left" vertical="center" wrapText="1" indent="1"/>
      <protection locked="0"/>
    </xf>
    <xf numFmtId="0" fontId="15" fillId="8" borderId="50" xfId="0" applyFont="1" applyFill="1" applyBorder="1" applyAlignment="1" applyProtection="1">
      <alignment horizontal="left" vertical="center" wrapText="1" indent="1"/>
      <protection locked="0"/>
    </xf>
    <xf numFmtId="17" fontId="60" fillId="2" borderId="2" xfId="0" applyNumberFormat="1" applyFont="1" applyFill="1" applyBorder="1" applyAlignment="1" applyProtection="1">
      <alignment horizontal="center" vertical="center" wrapText="1"/>
    </xf>
    <xf numFmtId="9" fontId="15" fillId="8" borderId="5" xfId="0" applyNumberFormat="1" applyFont="1" applyFill="1" applyBorder="1" applyAlignment="1" applyProtection="1">
      <alignment horizontal="left" vertical="center" wrapText="1" indent="1"/>
      <protection locked="0"/>
    </xf>
    <xf numFmtId="10" fontId="14" fillId="8" borderId="50"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8" fontId="14" fillId="8" borderId="50"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9" fontId="14" fillId="8" borderId="50" xfId="0" applyNumberFormat="1" applyFont="1" applyFill="1" applyBorder="1" applyAlignment="1" applyProtection="1">
      <alignment horizontal="left" vertical="center" wrapText="1" indent="1"/>
      <protection locked="0"/>
    </xf>
    <xf numFmtId="17" fontId="24" fillId="8" borderId="51" xfId="1" applyNumberFormat="1" applyFill="1" applyBorder="1" applyAlignment="1" applyProtection="1">
      <alignment horizontal="left" vertical="center" wrapText="1" indent="1"/>
      <protection locked="0"/>
    </xf>
    <xf numFmtId="0" fontId="13" fillId="8" borderId="51" xfId="0"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wrapText="1"/>
      <protection locked="0"/>
    </xf>
    <xf numFmtId="1" fontId="15" fillId="8" borderId="5" xfId="0" applyNumberFormat="1" applyFont="1" applyFill="1" applyBorder="1" applyAlignment="1" applyProtection="1">
      <alignment horizontal="left" vertical="center" wrapText="1" indent="1"/>
      <protection locked="0"/>
    </xf>
    <xf numFmtId="1" fontId="15" fillId="8" borderId="50" xfId="0" applyNumberFormat="1"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5" borderId="32" xfId="0" applyFont="1" applyFill="1" applyBorder="1" applyAlignment="1">
      <alignment horizontal="center" vertical="center" wrapText="1"/>
    </xf>
    <xf numFmtId="0" fontId="37" fillId="15" borderId="33"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7" fillId="11" borderId="4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2" borderId="14" xfId="0" applyNumberFormat="1" applyFont="1" applyFill="1" applyBorder="1" applyAlignment="1">
      <alignment horizontal="center" vertical="center" wrapText="1"/>
    </xf>
    <xf numFmtId="0" fontId="7" fillId="13" borderId="15" xfId="0" applyFont="1" applyFill="1" applyBorder="1" applyAlignment="1">
      <alignment vertical="center" wrapText="1"/>
    </xf>
    <xf numFmtId="0" fontId="7" fillId="13" borderId="16" xfId="0" applyFont="1" applyFill="1" applyBorder="1" applyAlignment="1">
      <alignment vertical="center" wrapText="1"/>
    </xf>
    <xf numFmtId="0" fontId="7" fillId="13"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0" borderId="15" xfId="0" applyNumberFormat="1" applyFont="1" applyFill="1" applyBorder="1" applyAlignment="1">
      <alignment horizontal="center" vertical="center" wrapText="1"/>
    </xf>
    <xf numFmtId="10" fontId="22" fillId="10" borderId="16" xfId="0" applyNumberFormat="1" applyFont="1" applyFill="1" applyBorder="1" applyAlignment="1">
      <alignment horizontal="center" vertical="center" wrapText="1"/>
    </xf>
    <xf numFmtId="10" fontId="22" fillId="10" borderId="17" xfId="0" applyNumberFormat="1" applyFont="1" applyFill="1" applyBorder="1" applyAlignment="1">
      <alignment horizontal="center" vertical="center" wrapText="1"/>
    </xf>
    <xf numFmtId="10" fontId="22" fillId="10" borderId="14" xfId="0" applyNumberFormat="1" applyFont="1" applyFill="1" applyBorder="1" applyAlignment="1">
      <alignment horizontal="center" vertical="center" wrapText="1"/>
    </xf>
    <xf numFmtId="10" fontId="23" fillId="11" borderId="14" xfId="0" applyNumberFormat="1" applyFont="1" applyFill="1" applyBorder="1" applyAlignment="1">
      <alignment horizontal="center" vertical="center" wrapText="1"/>
    </xf>
    <xf numFmtId="0" fontId="28" fillId="14" borderId="23" xfId="0" applyFont="1" applyFill="1" applyBorder="1" applyAlignment="1">
      <alignment horizontal="left" vertical="center" wrapText="1"/>
    </xf>
    <xf numFmtId="0" fontId="28" fillId="14" borderId="24" xfId="0" applyFont="1" applyFill="1" applyBorder="1" applyAlignment="1">
      <alignment horizontal="left" vertical="center" wrapText="1"/>
    </xf>
    <xf numFmtId="0" fontId="28" fillId="14" borderId="25" xfId="0" applyFont="1" applyFill="1" applyBorder="1" applyAlignment="1">
      <alignment horizontal="left" vertical="center" wrapText="1"/>
    </xf>
    <xf numFmtId="0" fontId="28" fillId="14" borderId="26" xfId="0" applyFont="1" applyFill="1" applyBorder="1" applyAlignment="1">
      <alignment horizontal="left" vertical="center" wrapText="1"/>
    </xf>
    <xf numFmtId="0" fontId="28" fillId="14" borderId="0" xfId="0" applyFont="1" applyFill="1" applyBorder="1" applyAlignment="1">
      <alignment horizontal="left" vertical="center" wrapText="1"/>
    </xf>
    <xf numFmtId="0" fontId="28" fillId="14" borderId="27" xfId="0" applyFont="1" applyFill="1" applyBorder="1" applyAlignment="1">
      <alignment horizontal="left" vertical="center" wrapText="1"/>
    </xf>
    <xf numFmtId="0" fontId="28" fillId="14" borderId="28" xfId="0" applyFont="1" applyFill="1" applyBorder="1" applyAlignment="1">
      <alignment horizontal="left" vertical="center" wrapText="1"/>
    </xf>
    <xf numFmtId="0" fontId="28" fillId="14" borderId="29" xfId="0" applyFont="1" applyFill="1" applyBorder="1" applyAlignment="1">
      <alignment horizontal="left" vertical="center" wrapText="1"/>
    </xf>
    <xf numFmtId="0" fontId="28" fillId="14" borderId="30" xfId="0" applyFont="1" applyFill="1" applyBorder="1" applyAlignment="1">
      <alignment horizontal="left" vertical="center" wrapText="1"/>
    </xf>
  </cellXfs>
  <cellStyles count="3">
    <cellStyle name="Hyperlink" xfId="1" builtinId="8"/>
    <cellStyle name="Normal" xfId="0" builtinId="0"/>
    <cellStyle name="Normal 2 2" xfId="2"/>
  </cellStyles>
  <dxfs count="230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70063520"/>
        <c:axId val="339897712"/>
      </c:lineChart>
      <c:catAx>
        <c:axId val="470063520"/>
        <c:scaling>
          <c:orientation val="minMax"/>
        </c:scaling>
        <c:delete val="0"/>
        <c:axPos val="b"/>
        <c:numFmt formatCode="General" sourceLinked="0"/>
        <c:majorTickMark val="out"/>
        <c:minorTickMark val="none"/>
        <c:tickLblPos val="nextTo"/>
        <c:txPr>
          <a:bodyPr/>
          <a:lstStyle/>
          <a:p>
            <a:pPr>
              <a:defRPr lang="en-US"/>
            </a:pPr>
            <a:endParaRPr lang="en-US"/>
          </a:p>
        </c:txPr>
        <c:crossAx val="339897712"/>
        <c:crosses val="autoZero"/>
        <c:auto val="1"/>
        <c:lblAlgn val="ctr"/>
        <c:lblOffset val="100"/>
        <c:noMultiLvlLbl val="0"/>
      </c:catAx>
      <c:valAx>
        <c:axId val="3398977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00635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Priority'!$BA$39:$BA$41</c:f>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Priority'!$AY$55:$AY$57</c:f>
            </c:multiLvlStrRef>
          </c:cat>
          <c:val>
            <c:numRef>
              <c:f>'2b. Charts by Priority'!$BA$55:$BA$57</c:f>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Priority'!$BB$39:$BB$41</c:f>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Priority'!$BC$39:$BC$41</c:f>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Priority'!$AY$55:$AY$57</c:f>
            </c:multiLvlStrRef>
          </c:cat>
          <c:val>
            <c:numRef>
              <c:f>'2b. Charts by Priority'!$BB$55:$BB$57</c:f>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9898104"/>
        <c:axId val="339900848"/>
      </c:lineChart>
      <c:catAx>
        <c:axId val="339898104"/>
        <c:scaling>
          <c:orientation val="minMax"/>
        </c:scaling>
        <c:delete val="0"/>
        <c:axPos val="b"/>
        <c:numFmt formatCode="General" sourceLinked="0"/>
        <c:majorTickMark val="out"/>
        <c:minorTickMark val="none"/>
        <c:tickLblPos val="nextTo"/>
        <c:txPr>
          <a:bodyPr/>
          <a:lstStyle/>
          <a:p>
            <a:pPr>
              <a:defRPr lang="en-US"/>
            </a:pPr>
            <a:endParaRPr lang="en-US"/>
          </a:p>
        </c:txPr>
        <c:crossAx val="339900848"/>
        <c:crosses val="autoZero"/>
        <c:auto val="1"/>
        <c:lblAlgn val="ctr"/>
        <c:lblOffset val="100"/>
        <c:noMultiLvlLbl val="0"/>
      </c:catAx>
      <c:valAx>
        <c:axId val="3399008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98981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cat>
            <c:multiLvlStrRef>
              <c:f>'2b. Charts by Priority'!$AY$55:$AY$57</c:f>
            </c:multiLvlStrRef>
          </c:cat>
          <c:val>
            <c:numRef>
              <c:f>'2b. Charts by Priority'!$BC$55:$BC$57</c:f>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Priority'!$AZ$39:$BC$39</c:f>
            </c:numRef>
          </c:val>
          <c:smooth val="0"/>
          <c:extLst xmlns:c16r2="http://schemas.microsoft.com/office/drawing/2015/06/chart">
            <c:ext xmlns:c16="http://schemas.microsoft.com/office/drawing/2014/chart" uri="{C3380CC4-5D6E-409C-BE32-E72D297353CC}">
              <c16:uniqueId val="{00000002-CB5E-483E-BF55-1F0165B4F8D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Priority'!$AZ$38:$BC$38</c15:sqref>
                        </c15:formulaRef>
                      </c:ext>
                    </c:extLst>
                  </c:multiLvlStrRef>
                </c15:cat>
              </c15:filteredCategoryTitle>
            </c:ext>
          </c:extLst>
        </c:ser>
        <c:ser>
          <c:idx val="1"/>
          <c:order val="1"/>
          <c:tx>
            <c:strRef>
              <c:f>'2b. Charts by Priority'!$AY$40</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Priority'!$AZ$40:$BC$40</c:f>
            </c:numRef>
          </c:val>
          <c:smooth val="0"/>
          <c:extLst xmlns:c16r2="http://schemas.microsoft.com/office/drawing/2015/06/chart">
            <c:ext xmlns:c16="http://schemas.microsoft.com/office/drawing/2014/chart" uri="{C3380CC4-5D6E-409C-BE32-E72D297353CC}">
              <c16:uniqueId val="{00000005-CB5E-483E-BF55-1F0165B4F8D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Priority'!$AZ$38:$BC$38</c15:sqref>
                        </c15:formulaRef>
                      </c:ext>
                    </c:extLst>
                  </c:multiLvlStrRef>
                </c15:cat>
              </c15:filteredCategoryTitle>
            </c:ext>
          </c:extLst>
        </c:ser>
        <c:ser>
          <c:idx val="2"/>
          <c:order val="2"/>
          <c:tx>
            <c:strRef>
              <c:f>'2b. Charts by Priority'!$AY$41</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Priority'!$AZ$41:$BC$41</c:f>
            </c:numRef>
          </c:val>
          <c:smooth val="0"/>
          <c:extLst xmlns:c16r2="http://schemas.microsoft.com/office/drawing/2015/06/chart">
            <c:ext xmlns:c16="http://schemas.microsoft.com/office/drawing/2014/chart" uri="{C3380CC4-5D6E-409C-BE32-E72D297353CC}">
              <c16:uniqueId val="{0000000A-CB5E-483E-BF55-1F0165B4F8D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Priority'!$AZ$38:$BC$38</c15:sqref>
                        </c15:formulaRef>
                      </c:ext>
                    </c:extLst>
                  </c:multiLvlStrRef>
                </c15:cat>
              </c15:filteredCategoryTitle>
            </c:ext>
          </c:extLst>
        </c:ser>
        <c:dLbls>
          <c:showLegendKey val="0"/>
          <c:showVal val="1"/>
          <c:showCatName val="0"/>
          <c:showSerName val="0"/>
          <c:showPercent val="0"/>
          <c:showBubbleSize val="0"/>
        </c:dLbls>
        <c:marker val="1"/>
        <c:smooth val="0"/>
        <c:axId val="297031032"/>
        <c:axId val="297031816"/>
      </c:lineChart>
      <c:catAx>
        <c:axId val="297031032"/>
        <c:scaling>
          <c:orientation val="minMax"/>
        </c:scaling>
        <c:delete val="0"/>
        <c:axPos val="b"/>
        <c:numFmt formatCode="General" sourceLinked="0"/>
        <c:majorTickMark val="out"/>
        <c:minorTickMark val="none"/>
        <c:tickLblPos val="nextTo"/>
        <c:txPr>
          <a:bodyPr/>
          <a:lstStyle/>
          <a:p>
            <a:pPr>
              <a:defRPr lang="en-US"/>
            </a:pPr>
            <a:endParaRPr lang="en-US"/>
          </a:p>
        </c:txPr>
        <c:crossAx val="297031816"/>
        <c:crosses val="autoZero"/>
        <c:auto val="1"/>
        <c:lblAlgn val="ctr"/>
        <c:lblOffset val="100"/>
        <c:noMultiLvlLbl val="0"/>
      </c:catAx>
      <c:valAx>
        <c:axId val="2970318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7031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Priority'!$AZ$55:$BC$55</c:f>
            </c:numRef>
          </c:val>
          <c:smooth val="0"/>
          <c:extLst xmlns:c16r2="http://schemas.microsoft.com/office/drawing/2015/06/chart">
            <c:ext xmlns:c16="http://schemas.microsoft.com/office/drawing/2014/chart" uri="{C3380CC4-5D6E-409C-BE32-E72D297353CC}">
              <c16:uniqueId val="{00000002-1FD6-404C-92E4-D5A1C46C6F90}"/>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Priority'!$AZ$54:$BC$54</c15:sqref>
                        </c15:formulaRef>
                      </c:ext>
                    </c:extLst>
                  </c:multiLvlStrRef>
                </c15:cat>
              </c15:filteredCategoryTitle>
            </c:ext>
          </c:extLst>
        </c:ser>
        <c:ser>
          <c:idx val="1"/>
          <c:order val="1"/>
          <c:tx>
            <c:strRef>
              <c:f>'2b. Charts by Priority'!$AY$56</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Priority'!$AZ$56:$BC$56</c:f>
            </c:numRef>
          </c:val>
          <c:smooth val="0"/>
          <c:extLst xmlns:c16r2="http://schemas.microsoft.com/office/drawing/2015/06/chart">
            <c:ext xmlns:c16="http://schemas.microsoft.com/office/drawing/2014/chart" uri="{C3380CC4-5D6E-409C-BE32-E72D297353CC}">
              <c16:uniqueId val="{00000007-1FD6-404C-92E4-D5A1C46C6F90}"/>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Priority'!$AZ$54:$BC$54</c15:sqref>
                        </c15:formulaRef>
                      </c:ext>
                    </c:extLst>
                  </c:multiLvlStrRef>
                </c15:cat>
              </c15:filteredCategoryTitle>
            </c:ext>
          </c:extLst>
        </c:ser>
        <c:ser>
          <c:idx val="2"/>
          <c:order val="2"/>
          <c:tx>
            <c:strRef>
              <c:f>'2b. Charts by Priority'!$AY$57</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'2b. Charts by Priority'!$AZ$57:$BC$57</c:f>
            </c:numRef>
          </c:val>
          <c:smooth val="0"/>
          <c:extLst xmlns:c16r2="http://schemas.microsoft.com/office/drawing/2015/06/chart">
            <c:ext xmlns:c16="http://schemas.microsoft.com/office/drawing/2014/chart" uri="{C3380CC4-5D6E-409C-BE32-E72D297353CC}">
              <c16:uniqueId val="{0000000B-1FD6-404C-92E4-D5A1C46C6F90}"/>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'2b. Charts by Priority'!$AZ$54:$BC$54</c15:sqref>
                        </c15:formulaRef>
                      </c:ext>
                    </c:extLst>
                  </c:multiLvlStrRef>
                </c15:cat>
              </c15:filteredCategoryTitle>
            </c:ext>
          </c:extLst>
        </c:ser>
        <c:dLbls>
          <c:showLegendKey val="0"/>
          <c:showVal val="1"/>
          <c:showCatName val="0"/>
          <c:showSerName val="0"/>
          <c:showPercent val="0"/>
          <c:showBubbleSize val="0"/>
        </c:dLbls>
        <c:marker val="1"/>
        <c:smooth val="0"/>
        <c:axId val="470574608"/>
        <c:axId val="470575784"/>
      </c:lineChart>
      <c:catAx>
        <c:axId val="470574608"/>
        <c:scaling>
          <c:orientation val="minMax"/>
        </c:scaling>
        <c:delete val="0"/>
        <c:axPos val="b"/>
        <c:numFmt formatCode="General" sourceLinked="0"/>
        <c:majorTickMark val="out"/>
        <c:minorTickMark val="none"/>
        <c:tickLblPos val="nextTo"/>
        <c:txPr>
          <a:bodyPr/>
          <a:lstStyle/>
          <a:p>
            <a:pPr>
              <a:defRPr lang="en-US"/>
            </a:pPr>
            <a:endParaRPr lang="en-US"/>
          </a:p>
        </c:txPr>
        <c:crossAx val="470575784"/>
        <c:crosses val="autoZero"/>
        <c:auto val="1"/>
        <c:lblAlgn val="ctr"/>
        <c:lblOffset val="100"/>
        <c:noMultiLvlLbl val="0"/>
      </c:catAx>
      <c:valAx>
        <c:axId val="4705757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70574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Priority'!$AY$39:$AY$41</c:f>
            </c:multiLvlStrRef>
          </c:cat>
          <c:val>
            <c:numRef>
              <c:f>'2b. Charts by Priority'!$AZ$39:$AZ$41</c:f>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cat>
            <c:multiLvlStrRef>
              <c:f>'2b. Charts by Priority'!$AY$55:$AY$57</c:f>
            </c:multiLvlStrRef>
          </c:cat>
          <c:val>
            <c:numRef>
              <c:f>'2b. Charts by Priority'!$AZ$55:$AZ$57</c:f>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A53" firstHeaderRow="0" firstDataRow="0" firstDataCol="1"/>
  <pivotFields count="29">
    <pivotField axis="axisRow"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axis="axisRow"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rowFields count="2">
    <field x="0"/>
    <field x="12"/>
  </rowFields>
  <rowItems count="52">
    <i>
      <x/>
    </i>
    <i r="1">
      <x/>
    </i>
    <i>
      <x v="2"/>
    </i>
    <i r="1">
      <x/>
    </i>
    <i r="1">
      <x v="1"/>
    </i>
    <i>
      <x v="3"/>
    </i>
    <i r="1">
      <x/>
    </i>
    <i>
      <x v="4"/>
    </i>
    <i r="1">
      <x/>
    </i>
    <i>
      <x v="5"/>
    </i>
    <i r="1">
      <x/>
    </i>
    <i r="1">
      <x v="1"/>
    </i>
    <i>
      <x v="6"/>
    </i>
    <i r="1">
      <x/>
    </i>
    <i>
      <x v="7"/>
    </i>
    <i r="1">
      <x/>
    </i>
    <i>
      <x v="8"/>
    </i>
    <i r="1">
      <x/>
    </i>
    <i>
      <x v="9"/>
    </i>
    <i r="1">
      <x/>
    </i>
    <i>
      <x v="10"/>
    </i>
    <i r="1">
      <x/>
    </i>
    <i r="1">
      <x v="1"/>
    </i>
    <i>
      <x v="11"/>
    </i>
    <i r="1">
      <x/>
    </i>
    <i>
      <x v="12"/>
    </i>
    <i r="1">
      <x/>
    </i>
    <i>
      <x v="13"/>
    </i>
    <i r="1">
      <x/>
    </i>
    <i>
      <x v="14"/>
    </i>
    <i r="1">
      <x/>
    </i>
    <i r="1">
      <x v="1"/>
    </i>
    <i>
      <x v="15"/>
    </i>
    <i r="1">
      <x v="1"/>
    </i>
    <i>
      <x v="16"/>
    </i>
    <i r="1">
      <x/>
    </i>
    <i>
      <x v="17"/>
    </i>
    <i r="1">
      <x/>
    </i>
    <i>
      <x v="18"/>
    </i>
    <i r="1">
      <x/>
    </i>
    <i>
      <x v="19"/>
    </i>
    <i r="1">
      <x/>
    </i>
    <i r="1">
      <x v="1"/>
    </i>
    <i>
      <x v="20"/>
    </i>
    <i r="1">
      <x/>
    </i>
    <i>
      <x v="21"/>
    </i>
    <i r="1">
      <x/>
    </i>
    <i>
      <x v="22"/>
    </i>
    <i r="1">
      <x/>
    </i>
    <i>
      <x v="23"/>
    </i>
    <i r="1">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B10" sqref="B10"/>
    </sheetView>
  </sheetViews>
  <sheetFormatPr defaultRowHeight="15"/>
  <cols>
    <col min="1" max="16384" width="9.140625" style="188"/>
  </cols>
  <sheetData>
    <row r="1" spans="1:7">
      <c r="A1" s="188" t="s">
        <v>450</v>
      </c>
    </row>
    <row r="2" spans="1:7">
      <c r="A2" s="191" t="s">
        <v>438</v>
      </c>
      <c r="B2" s="190"/>
      <c r="C2" s="190"/>
      <c r="D2" s="190"/>
      <c r="E2" s="190"/>
      <c r="F2" s="190"/>
      <c r="G2" s="190"/>
    </row>
    <row r="4" spans="1:7">
      <c r="A4" s="192" t="s">
        <v>439</v>
      </c>
    </row>
    <row r="6" spans="1:7">
      <c r="A6" s="189" t="s">
        <v>445</v>
      </c>
    </row>
    <row r="7" spans="1:7">
      <c r="B7" s="192" t="s">
        <v>444</v>
      </c>
    </row>
    <row r="8" spans="1:7">
      <c r="B8" s="192" t="s">
        <v>446</v>
      </c>
    </row>
    <row r="9" spans="1:7">
      <c r="B9" s="188" t="s">
        <v>447</v>
      </c>
    </row>
    <row r="10" spans="1:7">
      <c r="B10" s="188" t="s">
        <v>448</v>
      </c>
    </row>
    <row r="12" spans="1:7">
      <c r="A12" s="189" t="s">
        <v>449</v>
      </c>
    </row>
    <row r="13" spans="1:7">
      <c r="B13" s="192" t="s">
        <v>441</v>
      </c>
    </row>
    <row r="14" spans="1:7">
      <c r="B14" s="192" t="s">
        <v>442</v>
      </c>
    </row>
    <row r="17" spans="1:1">
      <c r="A17" s="192" t="s">
        <v>443</v>
      </c>
    </row>
    <row r="19" spans="1:1">
      <c r="A19" s="192" t="s">
        <v>440</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A17" location="'4. Status Tracking'!A1" display="4. Status Tracking"/>
    <hyperlink ref="A19" location="'Custom Pivot'!A1" display="Custom Pivot Table"/>
    <hyperlink ref="B8" location="'Q2 Summary'!A1" display="Quarter 2 Summary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D172"/>
  <sheetViews>
    <sheetView tabSelected="1" zoomScale="70" zoomScaleNormal="70" workbookViewId="0">
      <pane xSplit="5" ySplit="2" topLeftCell="J3" activePane="bottomRight" state="frozen"/>
      <selection pane="topRight" activeCell="F1" sqref="F1"/>
      <selection pane="bottomLeft" activeCell="A3" sqref="A3"/>
      <selection pane="bottomRight" activeCell="J3" sqref="J3"/>
    </sheetView>
  </sheetViews>
  <sheetFormatPr defaultRowHeight="15.75"/>
  <cols>
    <col min="1" max="1" width="20.42578125" style="199" customWidth="1"/>
    <col min="2" max="2" width="14.85546875" style="200" customWidth="1"/>
    <col min="3" max="3" width="49.5703125" style="201" customWidth="1"/>
    <col min="4" max="4" width="50" style="201" customWidth="1"/>
    <col min="5" max="5" width="10.28515625" style="200" bestFit="1" customWidth="1"/>
    <col min="6" max="6" width="45.85546875" style="256" customWidth="1"/>
    <col min="7" max="8" width="18.5703125" style="256" customWidth="1"/>
    <col min="9" max="9" width="32.28515625" style="256" customWidth="1"/>
    <col min="10" max="10" width="52" style="256" customWidth="1"/>
    <col min="11" max="12" width="18.42578125" style="256" customWidth="1"/>
    <col min="13" max="13" width="18.5703125" style="256" customWidth="1"/>
    <col min="14" max="14" width="50.42578125" style="256" customWidth="1"/>
    <col min="15" max="15" width="37.140625" style="256" hidden="1" customWidth="1"/>
    <col min="16" max="16" width="18.42578125" style="256" hidden="1" customWidth="1"/>
    <col min="17" max="18" width="18.5703125" style="256" hidden="1" customWidth="1"/>
    <col min="19" max="19" width="32.28515625" style="256" hidden="1" customWidth="1"/>
    <col min="20" max="20" width="37.140625" style="256" hidden="1" customWidth="1"/>
    <col min="21" max="22" width="18.5703125" style="256" hidden="1" customWidth="1"/>
    <col min="23" max="23" width="32.28515625" style="256" hidden="1" customWidth="1"/>
    <col min="24" max="24" width="9.140625" style="200"/>
    <col min="25" max="25" width="19.7109375" style="201" customWidth="1"/>
    <col min="26" max="27" width="20.42578125" style="199" customWidth="1"/>
    <col min="28" max="28" width="19.7109375" style="201" hidden="1" customWidth="1"/>
    <col min="29" max="29" width="19.7109375" style="201" customWidth="1"/>
    <col min="30" max="30" width="9.140625" style="204"/>
    <col min="31" max="16384" width="9.140625" style="205"/>
  </cols>
  <sheetData>
    <row r="1" spans="1:30" ht="27.75" customHeight="1">
      <c r="E1" s="202"/>
      <c r="F1" s="285" t="s">
        <v>352</v>
      </c>
      <c r="G1" s="285"/>
      <c r="H1" s="285"/>
      <c r="I1" s="285"/>
      <c r="J1" s="285" t="s">
        <v>362</v>
      </c>
      <c r="K1" s="285"/>
      <c r="L1" s="285"/>
      <c r="M1" s="285"/>
      <c r="N1" s="285"/>
      <c r="O1" s="285" t="s">
        <v>361</v>
      </c>
      <c r="P1" s="285"/>
      <c r="Q1" s="285"/>
      <c r="R1" s="285"/>
      <c r="S1" s="285"/>
      <c r="T1" s="285" t="s">
        <v>358</v>
      </c>
      <c r="U1" s="285"/>
      <c r="V1" s="285"/>
      <c r="W1" s="285"/>
      <c r="X1" s="203"/>
    </row>
    <row r="2" spans="1:30" s="213" customFormat="1" ht="103.5" customHeight="1">
      <c r="A2" s="206" t="s">
        <v>287</v>
      </c>
      <c r="B2" s="207" t="s">
        <v>333</v>
      </c>
      <c r="C2" s="208" t="s">
        <v>0</v>
      </c>
      <c r="D2" s="208" t="s">
        <v>1</v>
      </c>
      <c r="E2" s="209" t="s">
        <v>328</v>
      </c>
      <c r="F2" s="210" t="s">
        <v>332</v>
      </c>
      <c r="G2" s="210" t="s">
        <v>329</v>
      </c>
      <c r="H2" s="210" t="s">
        <v>330</v>
      </c>
      <c r="I2" s="210" t="s">
        <v>331</v>
      </c>
      <c r="J2" s="210" t="s">
        <v>353</v>
      </c>
      <c r="K2" s="210" t="s">
        <v>460</v>
      </c>
      <c r="L2" s="210" t="s">
        <v>349</v>
      </c>
      <c r="M2" s="210" t="s">
        <v>350</v>
      </c>
      <c r="N2" s="210" t="s">
        <v>351</v>
      </c>
      <c r="O2" s="210" t="s">
        <v>354</v>
      </c>
      <c r="P2" s="210" t="s">
        <v>461</v>
      </c>
      <c r="Q2" s="210" t="s">
        <v>355</v>
      </c>
      <c r="R2" s="210" t="s">
        <v>356</v>
      </c>
      <c r="S2" s="210" t="s">
        <v>357</v>
      </c>
      <c r="T2" s="210" t="s">
        <v>359</v>
      </c>
      <c r="U2" s="210" t="s">
        <v>462</v>
      </c>
      <c r="V2" s="210" t="s">
        <v>463</v>
      </c>
      <c r="W2" s="210" t="s">
        <v>360</v>
      </c>
      <c r="X2" s="211" t="s">
        <v>279</v>
      </c>
      <c r="Y2" s="206" t="s">
        <v>272</v>
      </c>
      <c r="Z2" s="206" t="s">
        <v>286</v>
      </c>
      <c r="AA2" s="206" t="s">
        <v>420</v>
      </c>
      <c r="AB2" s="206" t="s">
        <v>363</v>
      </c>
      <c r="AC2" s="206" t="s">
        <v>264</v>
      </c>
      <c r="AD2" s="212" t="s">
        <v>319</v>
      </c>
    </row>
    <row r="3" spans="1:30" ht="99.95" customHeight="1">
      <c r="A3" s="214" t="s">
        <v>293</v>
      </c>
      <c r="B3" s="215" t="s">
        <v>2</v>
      </c>
      <c r="C3" s="216" t="s">
        <v>3</v>
      </c>
      <c r="D3" s="217" t="s">
        <v>4</v>
      </c>
      <c r="E3" s="218">
        <v>43890</v>
      </c>
      <c r="F3" s="219" t="s">
        <v>564</v>
      </c>
      <c r="G3" s="219"/>
      <c r="H3" s="220" t="s">
        <v>344</v>
      </c>
      <c r="I3" s="221"/>
      <c r="J3" s="268" t="s">
        <v>579</v>
      </c>
      <c r="K3" s="268"/>
      <c r="L3" s="7"/>
      <c r="M3" s="8" t="s">
        <v>344</v>
      </c>
      <c r="N3" s="195"/>
      <c r="O3" s="222"/>
      <c r="P3" s="222"/>
      <c r="Q3" s="219"/>
      <c r="R3" s="220" t="s">
        <v>347</v>
      </c>
      <c r="S3" s="221"/>
      <c r="T3" s="222"/>
      <c r="U3" s="219"/>
      <c r="V3" s="220" t="s">
        <v>334</v>
      </c>
      <c r="W3" s="221"/>
      <c r="X3" s="223" t="s">
        <v>280</v>
      </c>
      <c r="Y3" s="214" t="s">
        <v>273</v>
      </c>
      <c r="Z3" s="214" t="s">
        <v>288</v>
      </c>
      <c r="AA3" s="214" t="s">
        <v>278</v>
      </c>
      <c r="AB3" s="214" t="s">
        <v>265</v>
      </c>
      <c r="AC3" s="214" t="s">
        <v>369</v>
      </c>
      <c r="AD3" s="224">
        <v>1</v>
      </c>
    </row>
    <row r="4" spans="1:30" ht="99.95" customHeight="1">
      <c r="A4" s="214" t="s">
        <v>293</v>
      </c>
      <c r="B4" s="215" t="s">
        <v>5</v>
      </c>
      <c r="C4" s="216" t="s">
        <v>6</v>
      </c>
      <c r="D4" s="217" t="s">
        <v>7</v>
      </c>
      <c r="E4" s="218">
        <v>43921</v>
      </c>
      <c r="F4" s="219" t="s">
        <v>502</v>
      </c>
      <c r="G4" s="219"/>
      <c r="H4" s="220" t="s">
        <v>348</v>
      </c>
      <c r="I4" s="221"/>
      <c r="J4" s="268" t="s">
        <v>578</v>
      </c>
      <c r="K4" s="268"/>
      <c r="L4" s="7"/>
      <c r="M4" s="8" t="s">
        <v>348</v>
      </c>
      <c r="N4" s="195"/>
      <c r="O4" s="222"/>
      <c r="P4" s="222"/>
      <c r="Q4" s="219"/>
      <c r="R4" s="220" t="s">
        <v>347</v>
      </c>
      <c r="S4" s="221"/>
      <c r="T4" s="222"/>
      <c r="U4" s="219"/>
      <c r="V4" s="220" t="s">
        <v>334</v>
      </c>
      <c r="W4" s="221"/>
      <c r="X4" s="223" t="s">
        <v>280</v>
      </c>
      <c r="Y4" s="214" t="s">
        <v>273</v>
      </c>
      <c r="Z4" s="214" t="s">
        <v>288</v>
      </c>
      <c r="AA4" s="214" t="s">
        <v>278</v>
      </c>
      <c r="AB4" s="214" t="s">
        <v>265</v>
      </c>
      <c r="AC4" s="214" t="s">
        <v>369</v>
      </c>
      <c r="AD4" s="224">
        <v>2</v>
      </c>
    </row>
    <row r="5" spans="1:30" ht="99.95" customHeight="1">
      <c r="A5" s="214" t="s">
        <v>293</v>
      </c>
      <c r="B5" s="215" t="s">
        <v>8</v>
      </c>
      <c r="C5" s="216" t="s">
        <v>9</v>
      </c>
      <c r="D5" s="225" t="s">
        <v>10</v>
      </c>
      <c r="E5" s="226">
        <v>43677</v>
      </c>
      <c r="F5" s="227" t="s">
        <v>503</v>
      </c>
      <c r="G5" s="227"/>
      <c r="H5" s="228" t="s">
        <v>344</v>
      </c>
      <c r="I5" s="229"/>
      <c r="J5" s="269" t="s">
        <v>580</v>
      </c>
      <c r="K5" s="269"/>
      <c r="L5" s="9"/>
      <c r="M5" s="10" t="s">
        <v>335</v>
      </c>
      <c r="N5" s="196"/>
      <c r="O5" s="230"/>
      <c r="P5" s="230"/>
      <c r="Q5" s="227"/>
      <c r="R5" s="228" t="s">
        <v>347</v>
      </c>
      <c r="S5" s="229"/>
      <c r="T5" s="230"/>
      <c r="U5" s="227"/>
      <c r="V5" s="220" t="s">
        <v>334</v>
      </c>
      <c r="W5" s="229"/>
      <c r="X5" s="231" t="s">
        <v>282</v>
      </c>
      <c r="Y5" s="214" t="s">
        <v>273</v>
      </c>
      <c r="Z5" s="214" t="s">
        <v>288</v>
      </c>
      <c r="AA5" s="214" t="s">
        <v>278</v>
      </c>
      <c r="AB5" s="214" t="s">
        <v>265</v>
      </c>
      <c r="AC5" s="214" t="s">
        <v>369</v>
      </c>
      <c r="AD5" s="224">
        <v>3</v>
      </c>
    </row>
    <row r="6" spans="1:30" ht="99.95" customHeight="1">
      <c r="A6" s="214" t="s">
        <v>293</v>
      </c>
      <c r="B6" s="215" t="s">
        <v>11</v>
      </c>
      <c r="C6" s="232" t="s">
        <v>12</v>
      </c>
      <c r="D6" s="217" t="s">
        <v>13</v>
      </c>
      <c r="E6" s="218">
        <v>43921</v>
      </c>
      <c r="F6" s="219" t="s">
        <v>504</v>
      </c>
      <c r="G6" s="219"/>
      <c r="H6" s="220" t="s">
        <v>344</v>
      </c>
      <c r="I6" s="221"/>
      <c r="J6" s="7" t="s">
        <v>639</v>
      </c>
      <c r="K6" s="268"/>
      <c r="L6" s="7"/>
      <c r="M6" s="8" t="s">
        <v>344</v>
      </c>
      <c r="N6" s="195"/>
      <c r="O6" s="222"/>
      <c r="P6" s="222"/>
      <c r="Q6" s="219"/>
      <c r="R6" s="220" t="s">
        <v>347</v>
      </c>
      <c r="S6" s="221"/>
      <c r="T6" s="222"/>
      <c r="U6" s="219"/>
      <c r="V6" s="220" t="s">
        <v>334</v>
      </c>
      <c r="W6" s="221"/>
      <c r="X6" s="231" t="s">
        <v>280</v>
      </c>
      <c r="Y6" s="214" t="s">
        <v>273</v>
      </c>
      <c r="Z6" s="214" t="s">
        <v>288</v>
      </c>
      <c r="AA6" s="214" t="s">
        <v>278</v>
      </c>
      <c r="AB6" s="214" t="s">
        <v>265</v>
      </c>
      <c r="AC6" s="214" t="s">
        <v>369</v>
      </c>
      <c r="AD6" s="224">
        <v>4</v>
      </c>
    </row>
    <row r="7" spans="1:30" ht="99.95" customHeight="1">
      <c r="A7" s="214" t="s">
        <v>293</v>
      </c>
      <c r="B7" s="215" t="s">
        <v>14</v>
      </c>
      <c r="C7" s="216" t="s">
        <v>15</v>
      </c>
      <c r="D7" s="225" t="s">
        <v>16</v>
      </c>
      <c r="E7" s="218">
        <v>43921</v>
      </c>
      <c r="F7" s="227" t="s">
        <v>526</v>
      </c>
      <c r="G7" s="227"/>
      <c r="H7" s="228" t="s">
        <v>344</v>
      </c>
      <c r="I7" s="229"/>
      <c r="J7" s="269" t="s">
        <v>673</v>
      </c>
      <c r="K7" s="269"/>
      <c r="L7" s="9"/>
      <c r="M7" s="10" t="s">
        <v>344</v>
      </c>
      <c r="N7" s="196"/>
      <c r="O7" s="230"/>
      <c r="P7" s="230"/>
      <c r="Q7" s="227"/>
      <c r="R7" s="228" t="s">
        <v>347</v>
      </c>
      <c r="S7" s="229"/>
      <c r="T7" s="230"/>
      <c r="U7" s="227"/>
      <c r="V7" s="220" t="s">
        <v>334</v>
      </c>
      <c r="W7" s="229"/>
      <c r="X7" s="231" t="s">
        <v>280</v>
      </c>
      <c r="Y7" s="214" t="s">
        <v>273</v>
      </c>
      <c r="Z7" s="214" t="s">
        <v>288</v>
      </c>
      <c r="AA7" s="214" t="s">
        <v>278</v>
      </c>
      <c r="AB7" s="214" t="s">
        <v>265</v>
      </c>
      <c r="AC7" s="214" t="s">
        <v>369</v>
      </c>
      <c r="AD7" s="224">
        <v>5</v>
      </c>
    </row>
    <row r="8" spans="1:30" ht="99.95" customHeight="1">
      <c r="A8" s="214" t="s">
        <v>293</v>
      </c>
      <c r="B8" s="215" t="s">
        <v>17</v>
      </c>
      <c r="C8" s="216" t="s">
        <v>18</v>
      </c>
      <c r="D8" s="225" t="s">
        <v>19</v>
      </c>
      <c r="E8" s="218">
        <v>43921</v>
      </c>
      <c r="F8" s="227"/>
      <c r="G8" s="227"/>
      <c r="H8" s="228" t="s">
        <v>348</v>
      </c>
      <c r="I8" s="229"/>
      <c r="J8" s="269" t="s">
        <v>658</v>
      </c>
      <c r="K8" s="269"/>
      <c r="L8" s="9"/>
      <c r="M8" s="10" t="s">
        <v>344</v>
      </c>
      <c r="N8" s="196"/>
      <c r="O8" s="230"/>
      <c r="P8" s="230"/>
      <c r="Q8" s="227"/>
      <c r="R8" s="228" t="s">
        <v>347</v>
      </c>
      <c r="S8" s="229"/>
      <c r="T8" s="230"/>
      <c r="U8" s="227"/>
      <c r="V8" s="220" t="s">
        <v>334</v>
      </c>
      <c r="W8" s="229"/>
      <c r="X8" s="231" t="s">
        <v>280</v>
      </c>
      <c r="Y8" s="214" t="s">
        <v>273</v>
      </c>
      <c r="Z8" s="214" t="s">
        <v>288</v>
      </c>
      <c r="AA8" s="214" t="s">
        <v>278</v>
      </c>
      <c r="AB8" s="214" t="s">
        <v>265</v>
      </c>
      <c r="AC8" s="214" t="s">
        <v>369</v>
      </c>
      <c r="AD8" s="224">
        <v>6</v>
      </c>
    </row>
    <row r="9" spans="1:30" ht="99.95" customHeight="1">
      <c r="A9" s="214" t="s">
        <v>492</v>
      </c>
      <c r="B9" s="215" t="s">
        <v>20</v>
      </c>
      <c r="C9" s="216" t="s">
        <v>21</v>
      </c>
      <c r="D9" s="225" t="s">
        <v>22</v>
      </c>
      <c r="E9" s="226">
        <v>43830</v>
      </c>
      <c r="F9" s="227" t="s">
        <v>525</v>
      </c>
      <c r="G9" s="227"/>
      <c r="H9" s="228" t="s">
        <v>344</v>
      </c>
      <c r="I9" s="229"/>
      <c r="J9" s="269" t="s">
        <v>680</v>
      </c>
      <c r="K9" s="269"/>
      <c r="L9" s="9"/>
      <c r="M9" s="10" t="s">
        <v>345</v>
      </c>
      <c r="N9" s="196"/>
      <c r="O9" s="230"/>
      <c r="P9" s="230"/>
      <c r="Q9" s="227"/>
      <c r="R9" s="228" t="s">
        <v>347</v>
      </c>
      <c r="S9" s="229"/>
      <c r="T9" s="230"/>
      <c r="U9" s="227"/>
      <c r="V9" s="220" t="s">
        <v>334</v>
      </c>
      <c r="W9" s="229"/>
      <c r="X9" s="231" t="s">
        <v>283</v>
      </c>
      <c r="Y9" s="214" t="s">
        <v>273</v>
      </c>
      <c r="Z9" s="214" t="s">
        <v>290</v>
      </c>
      <c r="AA9" s="214" t="s">
        <v>278</v>
      </c>
      <c r="AB9" s="214" t="s">
        <v>265</v>
      </c>
      <c r="AC9" s="214" t="s">
        <v>369</v>
      </c>
      <c r="AD9" s="224">
        <v>7</v>
      </c>
    </row>
    <row r="10" spans="1:30" ht="134.25" customHeight="1">
      <c r="A10" s="214" t="s">
        <v>291</v>
      </c>
      <c r="B10" s="215" t="s">
        <v>23</v>
      </c>
      <c r="C10" s="216" t="s">
        <v>21</v>
      </c>
      <c r="D10" s="225" t="s">
        <v>24</v>
      </c>
      <c r="E10" s="226">
        <v>43738</v>
      </c>
      <c r="F10" s="227" t="s">
        <v>527</v>
      </c>
      <c r="G10" s="227"/>
      <c r="H10" s="228" t="s">
        <v>344</v>
      </c>
      <c r="I10" s="229"/>
      <c r="J10" s="269" t="s">
        <v>629</v>
      </c>
      <c r="K10" s="269"/>
      <c r="L10" s="9"/>
      <c r="M10" s="10" t="s">
        <v>335</v>
      </c>
      <c r="N10" s="196"/>
      <c r="O10" s="230"/>
      <c r="P10" s="230"/>
      <c r="Q10" s="227"/>
      <c r="R10" s="228" t="s">
        <v>347</v>
      </c>
      <c r="S10" s="229"/>
      <c r="T10" s="230"/>
      <c r="U10" s="227"/>
      <c r="V10" s="220" t="s">
        <v>334</v>
      </c>
      <c r="W10" s="229"/>
      <c r="X10" s="231" t="s">
        <v>282</v>
      </c>
      <c r="Y10" s="214" t="s">
        <v>273</v>
      </c>
      <c r="Z10" s="214" t="s">
        <v>290</v>
      </c>
      <c r="AA10" s="214" t="s">
        <v>278</v>
      </c>
      <c r="AB10" s="214" t="s">
        <v>265</v>
      </c>
      <c r="AC10" s="214" t="s">
        <v>369</v>
      </c>
      <c r="AD10" s="224">
        <v>8</v>
      </c>
    </row>
    <row r="11" spans="1:30" ht="99.95" customHeight="1">
      <c r="A11" s="214" t="s">
        <v>492</v>
      </c>
      <c r="B11" s="215" t="s">
        <v>25</v>
      </c>
      <c r="C11" s="216" t="s">
        <v>21</v>
      </c>
      <c r="D11" s="225" t="s">
        <v>26</v>
      </c>
      <c r="E11" s="218">
        <v>43921</v>
      </c>
      <c r="F11" s="227"/>
      <c r="G11" s="227"/>
      <c r="H11" s="228" t="s">
        <v>348</v>
      </c>
      <c r="I11" s="229"/>
      <c r="J11" s="269" t="s">
        <v>604</v>
      </c>
      <c r="K11" s="269"/>
      <c r="L11" s="274">
        <v>0.86</v>
      </c>
      <c r="M11" s="10" t="s">
        <v>344</v>
      </c>
      <c r="N11" s="196" t="s">
        <v>605</v>
      </c>
      <c r="O11" s="230"/>
      <c r="P11" s="230"/>
      <c r="Q11" s="227"/>
      <c r="R11" s="228" t="s">
        <v>347</v>
      </c>
      <c r="S11" s="229"/>
      <c r="T11" s="230"/>
      <c r="U11" s="227"/>
      <c r="V11" s="220" t="s">
        <v>334</v>
      </c>
      <c r="W11" s="229"/>
      <c r="X11" s="231" t="s">
        <v>280</v>
      </c>
      <c r="Y11" s="214" t="s">
        <v>273</v>
      </c>
      <c r="Z11" s="214" t="s">
        <v>290</v>
      </c>
      <c r="AA11" s="214" t="s">
        <v>278</v>
      </c>
      <c r="AB11" s="214" t="s">
        <v>265</v>
      </c>
      <c r="AC11" s="214" t="s">
        <v>369</v>
      </c>
      <c r="AD11" s="224">
        <v>9</v>
      </c>
    </row>
    <row r="12" spans="1:30" ht="99.95" customHeight="1">
      <c r="A12" s="214" t="s">
        <v>292</v>
      </c>
      <c r="B12" s="215" t="s">
        <v>27</v>
      </c>
      <c r="C12" s="216" t="s">
        <v>28</v>
      </c>
      <c r="D12" s="225" t="s">
        <v>29</v>
      </c>
      <c r="E12" s="218">
        <v>43921</v>
      </c>
      <c r="F12" s="227" t="s">
        <v>485</v>
      </c>
      <c r="G12" s="227"/>
      <c r="H12" s="228" t="s">
        <v>344</v>
      </c>
      <c r="I12" s="229"/>
      <c r="J12" s="9" t="s">
        <v>485</v>
      </c>
      <c r="K12" s="269"/>
      <c r="L12" s="9"/>
      <c r="M12" s="10" t="s">
        <v>344</v>
      </c>
      <c r="N12" s="196"/>
      <c r="O12" s="230"/>
      <c r="P12" s="230"/>
      <c r="Q12" s="227"/>
      <c r="R12" s="228" t="s">
        <v>347</v>
      </c>
      <c r="S12" s="229"/>
      <c r="T12" s="230"/>
      <c r="U12" s="227"/>
      <c r="V12" s="220" t="s">
        <v>334</v>
      </c>
      <c r="W12" s="229"/>
      <c r="X12" s="231" t="s">
        <v>280</v>
      </c>
      <c r="Y12" s="214" t="s">
        <v>273</v>
      </c>
      <c r="Z12" s="214" t="s">
        <v>289</v>
      </c>
      <c r="AA12" s="214" t="s">
        <v>278</v>
      </c>
      <c r="AB12" s="214" t="s">
        <v>265</v>
      </c>
      <c r="AC12" s="214" t="s">
        <v>369</v>
      </c>
      <c r="AD12" s="224">
        <v>10</v>
      </c>
    </row>
    <row r="13" spans="1:30" ht="99.95" customHeight="1">
      <c r="A13" s="214" t="s">
        <v>292</v>
      </c>
      <c r="B13" s="215" t="s">
        <v>30</v>
      </c>
      <c r="C13" s="216" t="s">
        <v>31</v>
      </c>
      <c r="D13" s="217" t="s">
        <v>32</v>
      </c>
      <c r="E13" s="226">
        <v>43830</v>
      </c>
      <c r="F13" s="219" t="s">
        <v>486</v>
      </c>
      <c r="G13" s="219"/>
      <c r="H13" s="220" t="s">
        <v>344</v>
      </c>
      <c r="I13" s="221"/>
      <c r="J13" s="268" t="s">
        <v>581</v>
      </c>
      <c r="K13" s="268"/>
      <c r="L13" s="7"/>
      <c r="M13" s="8" t="s">
        <v>335</v>
      </c>
      <c r="N13" s="195"/>
      <c r="O13" s="222"/>
      <c r="P13" s="222"/>
      <c r="Q13" s="219"/>
      <c r="R13" s="220" t="s">
        <v>347</v>
      </c>
      <c r="S13" s="221"/>
      <c r="T13" s="222"/>
      <c r="U13" s="219"/>
      <c r="V13" s="220" t="s">
        <v>334</v>
      </c>
      <c r="W13" s="221"/>
      <c r="X13" s="223" t="s">
        <v>283</v>
      </c>
      <c r="Y13" s="214" t="s">
        <v>273</v>
      </c>
      <c r="Z13" s="214" t="s">
        <v>289</v>
      </c>
      <c r="AA13" s="214" t="s">
        <v>278</v>
      </c>
      <c r="AB13" s="214" t="s">
        <v>265</v>
      </c>
      <c r="AC13" s="214" t="s">
        <v>369</v>
      </c>
      <c r="AD13" s="224">
        <v>11</v>
      </c>
    </row>
    <row r="14" spans="1:30" ht="99.95" customHeight="1">
      <c r="A14" s="214" t="s">
        <v>291</v>
      </c>
      <c r="B14" s="215" t="s">
        <v>33</v>
      </c>
      <c r="C14" s="232" t="s">
        <v>34</v>
      </c>
      <c r="D14" s="217" t="s">
        <v>35</v>
      </c>
      <c r="E14" s="218">
        <v>43616</v>
      </c>
      <c r="F14" s="219" t="s">
        <v>528</v>
      </c>
      <c r="G14" s="219"/>
      <c r="H14" s="220" t="s">
        <v>335</v>
      </c>
      <c r="I14" s="221"/>
      <c r="J14" s="268" t="s">
        <v>630</v>
      </c>
      <c r="K14" s="268"/>
      <c r="L14" s="7"/>
      <c r="M14" s="8" t="s">
        <v>335</v>
      </c>
      <c r="N14" s="195"/>
      <c r="O14" s="222"/>
      <c r="P14" s="222"/>
      <c r="Q14" s="219"/>
      <c r="R14" s="220" t="s">
        <v>347</v>
      </c>
      <c r="S14" s="221"/>
      <c r="T14" s="222"/>
      <c r="U14" s="219"/>
      <c r="V14" s="220" t="s">
        <v>334</v>
      </c>
      <c r="W14" s="221"/>
      <c r="X14" s="223" t="s">
        <v>281</v>
      </c>
      <c r="Y14" s="214" t="s">
        <v>274</v>
      </c>
      <c r="Z14" s="214" t="s">
        <v>318</v>
      </c>
      <c r="AA14" s="214" t="s">
        <v>278</v>
      </c>
      <c r="AB14" s="214" t="s">
        <v>265</v>
      </c>
      <c r="AC14" s="214" t="s">
        <v>369</v>
      </c>
      <c r="AD14" s="224">
        <v>12</v>
      </c>
    </row>
    <row r="15" spans="1:30" ht="99.95" customHeight="1">
      <c r="A15" s="214" t="s">
        <v>291</v>
      </c>
      <c r="B15" s="215" t="s">
        <v>36</v>
      </c>
      <c r="C15" s="232" t="s">
        <v>37</v>
      </c>
      <c r="D15" s="217" t="s">
        <v>38</v>
      </c>
      <c r="E15" s="226">
        <v>43830</v>
      </c>
      <c r="F15" s="219"/>
      <c r="G15" s="219"/>
      <c r="H15" s="220" t="s">
        <v>348</v>
      </c>
      <c r="I15" s="221"/>
      <c r="J15" s="268"/>
      <c r="K15" s="268"/>
      <c r="L15" s="7"/>
      <c r="M15" s="8" t="s">
        <v>348</v>
      </c>
      <c r="N15" s="195"/>
      <c r="O15" s="222"/>
      <c r="P15" s="222"/>
      <c r="Q15" s="219"/>
      <c r="R15" s="220" t="s">
        <v>347</v>
      </c>
      <c r="S15" s="221"/>
      <c r="T15" s="222"/>
      <c r="U15" s="219"/>
      <c r="V15" s="220" t="s">
        <v>334</v>
      </c>
      <c r="W15" s="221"/>
      <c r="X15" s="223" t="s">
        <v>283</v>
      </c>
      <c r="Y15" s="214" t="s">
        <v>273</v>
      </c>
      <c r="Z15" s="214" t="s">
        <v>290</v>
      </c>
      <c r="AA15" s="214" t="s">
        <v>278</v>
      </c>
      <c r="AB15" s="214" t="s">
        <v>265</v>
      </c>
      <c r="AC15" s="214" t="s">
        <v>369</v>
      </c>
      <c r="AD15" s="224">
        <v>13</v>
      </c>
    </row>
    <row r="16" spans="1:30" ht="99.95" customHeight="1">
      <c r="A16" s="214" t="s">
        <v>295</v>
      </c>
      <c r="B16" s="215" t="s">
        <v>39</v>
      </c>
      <c r="C16" s="216" t="s">
        <v>40</v>
      </c>
      <c r="D16" s="233" t="s">
        <v>452</v>
      </c>
      <c r="E16" s="234"/>
      <c r="F16" s="235" t="s">
        <v>615</v>
      </c>
      <c r="G16" s="235"/>
      <c r="H16" s="236" t="s">
        <v>344</v>
      </c>
      <c r="I16" s="237"/>
      <c r="J16" s="270">
        <v>0.62</v>
      </c>
      <c r="K16" s="270">
        <v>1.32</v>
      </c>
      <c r="L16" s="11">
        <v>2.75</v>
      </c>
      <c r="M16" s="12" t="s">
        <v>344</v>
      </c>
      <c r="N16" s="197" t="s">
        <v>640</v>
      </c>
      <c r="O16" s="238"/>
      <c r="P16" s="238"/>
      <c r="Q16" s="235"/>
      <c r="R16" s="236" t="s">
        <v>347</v>
      </c>
      <c r="S16" s="237"/>
      <c r="T16" s="238"/>
      <c r="U16" s="235"/>
      <c r="V16" s="220" t="s">
        <v>334</v>
      </c>
      <c r="W16" s="237"/>
      <c r="X16" s="239" t="s">
        <v>284</v>
      </c>
      <c r="Y16" s="214" t="s">
        <v>274</v>
      </c>
      <c r="Z16" s="214" t="s">
        <v>294</v>
      </c>
      <c r="AA16" s="214" t="s">
        <v>278</v>
      </c>
      <c r="AB16" s="214" t="s">
        <v>265</v>
      </c>
      <c r="AC16" s="214" t="s">
        <v>369</v>
      </c>
      <c r="AD16" s="224">
        <v>14</v>
      </c>
    </row>
    <row r="17" spans="1:30" ht="99.95" customHeight="1">
      <c r="A17" s="214" t="s">
        <v>295</v>
      </c>
      <c r="B17" s="215" t="s">
        <v>41</v>
      </c>
      <c r="C17" s="216" t="s">
        <v>42</v>
      </c>
      <c r="D17" s="233" t="s">
        <v>453</v>
      </c>
      <c r="E17" s="234"/>
      <c r="F17" s="235">
        <v>10</v>
      </c>
      <c r="G17" s="235"/>
      <c r="H17" s="236" t="s">
        <v>344</v>
      </c>
      <c r="I17" s="237"/>
      <c r="J17" s="270">
        <v>10</v>
      </c>
      <c r="K17" s="270">
        <v>10</v>
      </c>
      <c r="L17" s="11">
        <v>12</v>
      </c>
      <c r="M17" s="12" t="s">
        <v>344</v>
      </c>
      <c r="N17" s="197"/>
      <c r="O17" s="238"/>
      <c r="P17" s="238"/>
      <c r="Q17" s="235"/>
      <c r="R17" s="236" t="s">
        <v>347</v>
      </c>
      <c r="S17" s="237"/>
      <c r="T17" s="238"/>
      <c r="U17" s="235"/>
      <c r="V17" s="220" t="s">
        <v>334</v>
      </c>
      <c r="W17" s="237"/>
      <c r="X17" s="239" t="s">
        <v>284</v>
      </c>
      <c r="Y17" s="214" t="s">
        <v>274</v>
      </c>
      <c r="Z17" s="214" t="s">
        <v>294</v>
      </c>
      <c r="AA17" s="214" t="s">
        <v>278</v>
      </c>
      <c r="AB17" s="214" t="s">
        <v>265</v>
      </c>
      <c r="AC17" s="214" t="s">
        <v>369</v>
      </c>
      <c r="AD17" s="224">
        <v>15</v>
      </c>
    </row>
    <row r="18" spans="1:30" ht="99.95" customHeight="1">
      <c r="A18" s="214" t="s">
        <v>296</v>
      </c>
      <c r="B18" s="215" t="s">
        <v>43</v>
      </c>
      <c r="C18" s="216" t="s">
        <v>44</v>
      </c>
      <c r="D18" s="217" t="s">
        <v>45</v>
      </c>
      <c r="E18" s="218">
        <v>43921</v>
      </c>
      <c r="F18" s="219"/>
      <c r="G18" s="219"/>
      <c r="H18" s="220" t="s">
        <v>348</v>
      </c>
      <c r="I18" s="221"/>
      <c r="J18" s="268"/>
      <c r="K18" s="268"/>
      <c r="L18" s="7"/>
      <c r="M18" s="8" t="s">
        <v>344</v>
      </c>
      <c r="N18" s="195"/>
      <c r="O18" s="222"/>
      <c r="P18" s="222"/>
      <c r="Q18" s="219"/>
      <c r="R18" s="220" t="s">
        <v>347</v>
      </c>
      <c r="S18" s="221"/>
      <c r="T18" s="222"/>
      <c r="U18" s="219"/>
      <c r="V18" s="220" t="s">
        <v>334</v>
      </c>
      <c r="W18" s="221"/>
      <c r="X18" s="240" t="s">
        <v>280</v>
      </c>
      <c r="Y18" s="241" t="s">
        <v>274</v>
      </c>
      <c r="Z18" s="241" t="s">
        <v>299</v>
      </c>
      <c r="AA18" s="241" t="s">
        <v>278</v>
      </c>
      <c r="AB18" s="241" t="s">
        <v>265</v>
      </c>
      <c r="AC18" s="214" t="s">
        <v>369</v>
      </c>
      <c r="AD18" s="224">
        <v>16</v>
      </c>
    </row>
    <row r="19" spans="1:30" ht="99.95" customHeight="1">
      <c r="A19" s="214" t="s">
        <v>296</v>
      </c>
      <c r="B19" s="215" t="s">
        <v>46</v>
      </c>
      <c r="C19" s="216" t="s">
        <v>44</v>
      </c>
      <c r="D19" s="217" t="s">
        <v>47</v>
      </c>
      <c r="E19" s="218">
        <v>43769</v>
      </c>
      <c r="F19" s="219"/>
      <c r="G19" s="219"/>
      <c r="H19" s="220" t="s">
        <v>348</v>
      </c>
      <c r="I19" s="221"/>
      <c r="J19" s="268"/>
      <c r="K19" s="268"/>
      <c r="L19" s="7"/>
      <c r="M19" s="8" t="s">
        <v>335</v>
      </c>
      <c r="N19" s="195"/>
      <c r="O19" s="222"/>
      <c r="P19" s="222"/>
      <c r="Q19" s="219"/>
      <c r="R19" s="220" t="s">
        <v>347</v>
      </c>
      <c r="S19" s="221"/>
      <c r="T19" s="222"/>
      <c r="U19" s="219"/>
      <c r="V19" s="220" t="s">
        <v>334</v>
      </c>
      <c r="W19" s="221"/>
      <c r="X19" s="240" t="s">
        <v>283</v>
      </c>
      <c r="Y19" s="241" t="s">
        <v>274</v>
      </c>
      <c r="Z19" s="241" t="s">
        <v>299</v>
      </c>
      <c r="AA19" s="241" t="s">
        <v>278</v>
      </c>
      <c r="AB19" s="241" t="s">
        <v>265</v>
      </c>
      <c r="AC19" s="214" t="s">
        <v>369</v>
      </c>
      <c r="AD19" s="224">
        <v>17</v>
      </c>
    </row>
    <row r="20" spans="1:30" ht="105">
      <c r="A20" s="214" t="s">
        <v>297</v>
      </c>
      <c r="B20" s="215" t="s">
        <v>48</v>
      </c>
      <c r="C20" s="216" t="s">
        <v>49</v>
      </c>
      <c r="D20" s="217" t="s">
        <v>50</v>
      </c>
      <c r="E20" s="234" t="s">
        <v>51</v>
      </c>
      <c r="F20" s="235" t="s">
        <v>470</v>
      </c>
      <c r="G20" s="235"/>
      <c r="H20" s="236" t="s">
        <v>344</v>
      </c>
      <c r="I20" s="237" t="s">
        <v>663</v>
      </c>
      <c r="J20" s="11" t="s">
        <v>613</v>
      </c>
      <c r="K20" s="270"/>
      <c r="L20" s="11"/>
      <c r="M20" s="12" t="s">
        <v>344</v>
      </c>
      <c r="N20" s="197" t="s">
        <v>641</v>
      </c>
      <c r="O20" s="238"/>
      <c r="P20" s="238"/>
      <c r="Q20" s="235"/>
      <c r="R20" s="236" t="s">
        <v>347</v>
      </c>
      <c r="S20" s="237"/>
      <c r="T20" s="238"/>
      <c r="U20" s="235"/>
      <c r="V20" s="220" t="s">
        <v>334</v>
      </c>
      <c r="W20" s="237"/>
      <c r="X20" s="239" t="s">
        <v>284</v>
      </c>
      <c r="Y20" s="214" t="s">
        <v>275</v>
      </c>
      <c r="Z20" s="214" t="s">
        <v>298</v>
      </c>
      <c r="AA20" s="214" t="s">
        <v>278</v>
      </c>
      <c r="AB20" s="214" t="s">
        <v>266</v>
      </c>
      <c r="AC20" s="214" t="s">
        <v>422</v>
      </c>
      <c r="AD20" s="224">
        <v>18</v>
      </c>
    </row>
    <row r="21" spans="1:30" ht="180">
      <c r="A21" s="214" t="s">
        <v>297</v>
      </c>
      <c r="B21" s="215" t="s">
        <v>52</v>
      </c>
      <c r="C21" s="216" t="s">
        <v>53</v>
      </c>
      <c r="D21" s="217" t="s">
        <v>54</v>
      </c>
      <c r="E21" s="218">
        <v>43799</v>
      </c>
      <c r="F21" s="219" t="s">
        <v>471</v>
      </c>
      <c r="G21" s="219"/>
      <c r="H21" s="220" t="s">
        <v>348</v>
      </c>
      <c r="I21" s="221"/>
      <c r="J21" s="268" t="s">
        <v>642</v>
      </c>
      <c r="K21" s="268"/>
      <c r="L21" s="7"/>
      <c r="M21" s="8" t="s">
        <v>344</v>
      </c>
      <c r="N21" s="195" t="s">
        <v>643</v>
      </c>
      <c r="O21" s="222"/>
      <c r="P21" s="222"/>
      <c r="Q21" s="219"/>
      <c r="R21" s="220" t="s">
        <v>347</v>
      </c>
      <c r="S21" s="221"/>
      <c r="T21" s="222"/>
      <c r="U21" s="219"/>
      <c r="V21" s="220" t="s">
        <v>334</v>
      </c>
      <c r="W21" s="221"/>
      <c r="X21" s="223" t="s">
        <v>283</v>
      </c>
      <c r="Y21" s="214" t="s">
        <v>275</v>
      </c>
      <c r="Z21" s="214" t="s">
        <v>298</v>
      </c>
      <c r="AA21" s="214" t="s">
        <v>278</v>
      </c>
      <c r="AB21" s="214" t="s">
        <v>266</v>
      </c>
      <c r="AC21" s="214" t="s">
        <v>422</v>
      </c>
      <c r="AD21" s="224">
        <v>19</v>
      </c>
    </row>
    <row r="22" spans="1:30" ht="136.5" customHeight="1">
      <c r="A22" s="214" t="s">
        <v>297</v>
      </c>
      <c r="B22" s="215" t="s">
        <v>55</v>
      </c>
      <c r="C22" s="216" t="s">
        <v>56</v>
      </c>
      <c r="D22" s="217" t="s">
        <v>57</v>
      </c>
      <c r="E22" s="218">
        <v>43921</v>
      </c>
      <c r="F22" s="219" t="s">
        <v>469</v>
      </c>
      <c r="G22" s="219"/>
      <c r="H22" s="220" t="s">
        <v>344</v>
      </c>
      <c r="I22" s="221"/>
      <c r="J22" s="7" t="s">
        <v>614</v>
      </c>
      <c r="K22" s="268"/>
      <c r="L22" s="7"/>
      <c r="M22" s="8" t="s">
        <v>344</v>
      </c>
      <c r="N22" s="195"/>
      <c r="O22" s="222"/>
      <c r="P22" s="222"/>
      <c r="Q22" s="219"/>
      <c r="R22" s="220" t="s">
        <v>347</v>
      </c>
      <c r="S22" s="221"/>
      <c r="T22" s="222"/>
      <c r="U22" s="219"/>
      <c r="V22" s="220" t="s">
        <v>334</v>
      </c>
      <c r="W22" s="221"/>
      <c r="X22" s="231" t="s">
        <v>280</v>
      </c>
      <c r="Y22" s="214" t="s">
        <v>275</v>
      </c>
      <c r="Z22" s="214" t="s">
        <v>298</v>
      </c>
      <c r="AA22" s="214" t="s">
        <v>278</v>
      </c>
      <c r="AB22" s="214" t="s">
        <v>266</v>
      </c>
      <c r="AC22" s="214" t="s">
        <v>422</v>
      </c>
      <c r="AD22" s="224">
        <v>20</v>
      </c>
    </row>
    <row r="23" spans="1:30" ht="99.95" customHeight="1">
      <c r="A23" s="214" t="s">
        <v>300</v>
      </c>
      <c r="B23" s="215" t="s">
        <v>58</v>
      </c>
      <c r="C23" s="216" t="s">
        <v>59</v>
      </c>
      <c r="D23" s="225" t="s">
        <v>60</v>
      </c>
      <c r="E23" s="218">
        <v>43921</v>
      </c>
      <c r="F23" s="227" t="s">
        <v>529</v>
      </c>
      <c r="G23" s="227"/>
      <c r="H23" s="228" t="s">
        <v>344</v>
      </c>
      <c r="I23" s="229"/>
      <c r="J23" s="269"/>
      <c r="K23" s="269"/>
      <c r="L23" s="9"/>
      <c r="M23" s="10" t="s">
        <v>348</v>
      </c>
      <c r="N23" s="196"/>
      <c r="O23" s="230"/>
      <c r="P23" s="230"/>
      <c r="Q23" s="227"/>
      <c r="R23" s="228" t="s">
        <v>347</v>
      </c>
      <c r="S23" s="229"/>
      <c r="T23" s="230"/>
      <c r="U23" s="227"/>
      <c r="V23" s="220" t="s">
        <v>334</v>
      </c>
      <c r="W23" s="229"/>
      <c r="X23" s="231" t="s">
        <v>280</v>
      </c>
      <c r="Y23" s="214" t="s">
        <v>275</v>
      </c>
      <c r="Z23" s="214" t="s">
        <v>301</v>
      </c>
      <c r="AA23" s="214" t="s">
        <v>278</v>
      </c>
      <c r="AB23" s="214" t="s">
        <v>266</v>
      </c>
      <c r="AC23" s="214" t="s">
        <v>422</v>
      </c>
      <c r="AD23" s="224">
        <v>21</v>
      </c>
    </row>
    <row r="24" spans="1:30" ht="99.95" customHeight="1">
      <c r="A24" s="214" t="s">
        <v>300</v>
      </c>
      <c r="B24" s="215" t="s">
        <v>61</v>
      </c>
      <c r="C24" s="216" t="s">
        <v>59</v>
      </c>
      <c r="D24" s="225" t="s">
        <v>62</v>
      </c>
      <c r="E24" s="226">
        <v>43708</v>
      </c>
      <c r="F24" s="265" t="s">
        <v>530</v>
      </c>
      <c r="G24" s="227"/>
      <c r="H24" s="228" t="s">
        <v>344</v>
      </c>
      <c r="I24" s="229"/>
      <c r="J24" s="269" t="s">
        <v>638</v>
      </c>
      <c r="K24" s="269"/>
      <c r="L24" s="9"/>
      <c r="M24" s="10" t="s">
        <v>335</v>
      </c>
      <c r="N24" s="196"/>
      <c r="O24" s="230"/>
      <c r="P24" s="230"/>
      <c r="Q24" s="227"/>
      <c r="R24" s="228" t="s">
        <v>347</v>
      </c>
      <c r="S24" s="229"/>
      <c r="T24" s="230"/>
      <c r="U24" s="227"/>
      <c r="V24" s="220" t="s">
        <v>334</v>
      </c>
      <c r="W24" s="229"/>
      <c r="X24" s="231" t="s">
        <v>282</v>
      </c>
      <c r="Y24" s="214" t="s">
        <v>275</v>
      </c>
      <c r="Z24" s="214" t="s">
        <v>301</v>
      </c>
      <c r="AA24" s="214" t="s">
        <v>278</v>
      </c>
      <c r="AB24" s="214" t="s">
        <v>266</v>
      </c>
      <c r="AC24" s="214" t="s">
        <v>422</v>
      </c>
      <c r="AD24" s="224">
        <v>22</v>
      </c>
    </row>
    <row r="25" spans="1:30" ht="99.95" customHeight="1">
      <c r="A25" s="214" t="s">
        <v>300</v>
      </c>
      <c r="B25" s="215" t="s">
        <v>63</v>
      </c>
      <c r="C25" s="216" t="s">
        <v>59</v>
      </c>
      <c r="D25" s="225" t="s">
        <v>64</v>
      </c>
      <c r="E25" s="226">
        <v>43677</v>
      </c>
      <c r="F25" s="265" t="s">
        <v>531</v>
      </c>
      <c r="G25" s="227"/>
      <c r="H25" s="228" t="s">
        <v>344</v>
      </c>
      <c r="I25" s="229"/>
      <c r="J25" s="269" t="s">
        <v>645</v>
      </c>
      <c r="K25" s="269"/>
      <c r="L25" s="9"/>
      <c r="M25" s="10" t="s">
        <v>335</v>
      </c>
      <c r="N25" s="196" t="s">
        <v>644</v>
      </c>
      <c r="O25" s="230"/>
      <c r="P25" s="230"/>
      <c r="Q25" s="227"/>
      <c r="R25" s="228" t="s">
        <v>347</v>
      </c>
      <c r="S25" s="229"/>
      <c r="T25" s="230"/>
      <c r="U25" s="227"/>
      <c r="V25" s="220" t="s">
        <v>334</v>
      </c>
      <c r="W25" s="229"/>
      <c r="X25" s="231" t="s">
        <v>282</v>
      </c>
      <c r="Y25" s="214" t="s">
        <v>275</v>
      </c>
      <c r="Z25" s="214" t="s">
        <v>301</v>
      </c>
      <c r="AA25" s="214" t="s">
        <v>278</v>
      </c>
      <c r="AB25" s="214" t="s">
        <v>266</v>
      </c>
      <c r="AC25" s="214" t="s">
        <v>422</v>
      </c>
      <c r="AD25" s="224">
        <v>23</v>
      </c>
    </row>
    <row r="26" spans="1:30" ht="99.95" customHeight="1">
      <c r="A26" s="214" t="s">
        <v>320</v>
      </c>
      <c r="B26" s="215" t="s">
        <v>65</v>
      </c>
      <c r="C26" s="216" t="s">
        <v>59</v>
      </c>
      <c r="D26" s="225" t="s">
        <v>66</v>
      </c>
      <c r="E26" s="226">
        <v>43646</v>
      </c>
      <c r="F26" s="227" t="s">
        <v>532</v>
      </c>
      <c r="G26" s="227"/>
      <c r="H26" s="228" t="s">
        <v>335</v>
      </c>
      <c r="I26" s="229" t="s">
        <v>505</v>
      </c>
      <c r="J26" s="269"/>
      <c r="K26" s="269"/>
      <c r="L26" s="9"/>
      <c r="M26" s="10" t="s">
        <v>335</v>
      </c>
      <c r="N26" s="196"/>
      <c r="O26" s="230"/>
      <c r="P26" s="230"/>
      <c r="Q26" s="227"/>
      <c r="R26" s="228" t="s">
        <v>347</v>
      </c>
      <c r="S26" s="229"/>
      <c r="T26" s="230"/>
      <c r="U26" s="227"/>
      <c r="V26" s="220" t="s">
        <v>334</v>
      </c>
      <c r="W26" s="229"/>
      <c r="X26" s="223" t="s">
        <v>281</v>
      </c>
      <c r="Y26" s="214" t="s">
        <v>275</v>
      </c>
      <c r="Z26" s="214" t="s">
        <v>321</v>
      </c>
      <c r="AA26" s="214" t="s">
        <v>278</v>
      </c>
      <c r="AB26" s="214" t="s">
        <v>266</v>
      </c>
      <c r="AC26" s="214" t="s">
        <v>422</v>
      </c>
      <c r="AD26" s="224">
        <v>24</v>
      </c>
    </row>
    <row r="27" spans="1:30" ht="99.95" customHeight="1">
      <c r="A27" s="214" t="s">
        <v>322</v>
      </c>
      <c r="B27" s="215" t="s">
        <v>67</v>
      </c>
      <c r="C27" s="232" t="s">
        <v>68</v>
      </c>
      <c r="D27" s="225" t="s">
        <v>69</v>
      </c>
      <c r="E27" s="218">
        <v>43921</v>
      </c>
      <c r="F27" s="227" t="s">
        <v>508</v>
      </c>
      <c r="G27" s="227"/>
      <c r="H27" s="228" t="s">
        <v>344</v>
      </c>
      <c r="I27" s="229"/>
      <c r="J27" s="269" t="s">
        <v>646</v>
      </c>
      <c r="K27" s="269"/>
      <c r="L27" s="9"/>
      <c r="M27" s="10" t="s">
        <v>344</v>
      </c>
      <c r="N27" s="196"/>
      <c r="O27" s="230"/>
      <c r="P27" s="230"/>
      <c r="Q27" s="227"/>
      <c r="R27" s="228" t="s">
        <v>347</v>
      </c>
      <c r="S27" s="229"/>
      <c r="T27" s="230"/>
      <c r="U27" s="227"/>
      <c r="V27" s="220" t="s">
        <v>334</v>
      </c>
      <c r="W27" s="229"/>
      <c r="X27" s="231" t="s">
        <v>280</v>
      </c>
      <c r="Y27" s="214" t="s">
        <v>275</v>
      </c>
      <c r="Z27" s="214" t="s">
        <v>323</v>
      </c>
      <c r="AA27" s="214" t="s">
        <v>278</v>
      </c>
      <c r="AB27" s="214" t="s">
        <v>266</v>
      </c>
      <c r="AC27" s="214" t="s">
        <v>422</v>
      </c>
      <c r="AD27" s="224">
        <v>25</v>
      </c>
    </row>
    <row r="28" spans="1:30" ht="99.95" customHeight="1">
      <c r="A28" s="214" t="s">
        <v>304</v>
      </c>
      <c r="B28" s="215" t="s">
        <v>70</v>
      </c>
      <c r="C28" s="232" t="s">
        <v>71</v>
      </c>
      <c r="D28" s="225" t="s">
        <v>72</v>
      </c>
      <c r="E28" s="218">
        <v>43921</v>
      </c>
      <c r="F28" s="227" t="s">
        <v>489</v>
      </c>
      <c r="G28" s="227"/>
      <c r="H28" s="228" t="s">
        <v>344</v>
      </c>
      <c r="I28" s="229" t="s">
        <v>490</v>
      </c>
      <c r="J28" s="196" t="s">
        <v>490</v>
      </c>
      <c r="K28" s="269"/>
      <c r="L28" s="9"/>
      <c r="M28" s="10" t="s">
        <v>344</v>
      </c>
      <c r="N28" s="196"/>
      <c r="O28" s="230"/>
      <c r="P28" s="230"/>
      <c r="Q28" s="227"/>
      <c r="R28" s="228" t="s">
        <v>347</v>
      </c>
      <c r="S28" s="229"/>
      <c r="T28" s="230"/>
      <c r="U28" s="227"/>
      <c r="V28" s="220" t="s">
        <v>334</v>
      </c>
      <c r="W28" s="229"/>
      <c r="X28" s="231" t="s">
        <v>280</v>
      </c>
      <c r="Y28" s="214" t="s">
        <v>275</v>
      </c>
      <c r="Z28" s="214" t="s">
        <v>303</v>
      </c>
      <c r="AA28" s="214" t="s">
        <v>278</v>
      </c>
      <c r="AB28" s="214" t="s">
        <v>266</v>
      </c>
      <c r="AC28" s="214" t="s">
        <v>422</v>
      </c>
      <c r="AD28" s="224">
        <v>26</v>
      </c>
    </row>
    <row r="29" spans="1:30" ht="99.95" customHeight="1">
      <c r="A29" s="214" t="s">
        <v>304</v>
      </c>
      <c r="B29" s="215" t="s">
        <v>73</v>
      </c>
      <c r="C29" s="232" t="s">
        <v>74</v>
      </c>
      <c r="D29" s="225" t="s">
        <v>75</v>
      </c>
      <c r="E29" s="226">
        <v>43830</v>
      </c>
      <c r="F29" s="227" t="s">
        <v>533</v>
      </c>
      <c r="G29" s="227"/>
      <c r="H29" s="228" t="s">
        <v>344</v>
      </c>
      <c r="I29" s="229"/>
      <c r="J29" s="269" t="s">
        <v>606</v>
      </c>
      <c r="K29" s="269"/>
      <c r="L29" s="9"/>
      <c r="M29" s="10" t="s">
        <v>344</v>
      </c>
      <c r="N29" s="196"/>
      <c r="O29" s="230"/>
      <c r="P29" s="230"/>
      <c r="Q29" s="227"/>
      <c r="R29" s="228" t="s">
        <v>347</v>
      </c>
      <c r="S29" s="229"/>
      <c r="T29" s="230"/>
      <c r="U29" s="227"/>
      <c r="V29" s="220" t="s">
        <v>334</v>
      </c>
      <c r="W29" s="229"/>
      <c r="X29" s="223" t="s">
        <v>283</v>
      </c>
      <c r="Y29" s="214" t="s">
        <v>275</v>
      </c>
      <c r="Z29" s="214" t="s">
        <v>303</v>
      </c>
      <c r="AA29" s="214" t="s">
        <v>278</v>
      </c>
      <c r="AB29" s="214" t="s">
        <v>266</v>
      </c>
      <c r="AC29" s="214" t="s">
        <v>422</v>
      </c>
      <c r="AD29" s="224">
        <v>27</v>
      </c>
    </row>
    <row r="30" spans="1:30" ht="99.95" customHeight="1">
      <c r="A30" s="214" t="s">
        <v>304</v>
      </c>
      <c r="B30" s="215" t="s">
        <v>76</v>
      </c>
      <c r="C30" s="232" t="s">
        <v>71</v>
      </c>
      <c r="D30" s="225" t="s">
        <v>77</v>
      </c>
      <c r="E30" s="218">
        <v>43921</v>
      </c>
      <c r="F30" s="227" t="s">
        <v>534</v>
      </c>
      <c r="G30" s="227"/>
      <c r="H30" s="228" t="s">
        <v>344</v>
      </c>
      <c r="I30" s="229" t="s">
        <v>491</v>
      </c>
      <c r="J30" s="269" t="s">
        <v>607</v>
      </c>
      <c r="K30" s="269"/>
      <c r="L30" s="9"/>
      <c r="M30" s="10" t="s">
        <v>344</v>
      </c>
      <c r="N30" s="196"/>
      <c r="O30" s="230"/>
      <c r="P30" s="230"/>
      <c r="Q30" s="227"/>
      <c r="R30" s="228" t="s">
        <v>347</v>
      </c>
      <c r="S30" s="229"/>
      <c r="T30" s="230"/>
      <c r="U30" s="227"/>
      <c r="V30" s="220" t="s">
        <v>334</v>
      </c>
      <c r="W30" s="229"/>
      <c r="X30" s="231" t="s">
        <v>280</v>
      </c>
      <c r="Y30" s="214" t="s">
        <v>275</v>
      </c>
      <c r="Z30" s="214" t="s">
        <v>303</v>
      </c>
      <c r="AA30" s="214" t="s">
        <v>278</v>
      </c>
      <c r="AB30" s="214" t="s">
        <v>266</v>
      </c>
      <c r="AC30" s="214" t="s">
        <v>422</v>
      </c>
      <c r="AD30" s="224">
        <v>28</v>
      </c>
    </row>
    <row r="31" spans="1:30" ht="99.95" customHeight="1">
      <c r="A31" s="214" t="s">
        <v>302</v>
      </c>
      <c r="B31" s="215" t="s">
        <v>78</v>
      </c>
      <c r="C31" s="232" t="s">
        <v>79</v>
      </c>
      <c r="D31" s="217" t="s">
        <v>149</v>
      </c>
      <c r="E31" s="218">
        <v>43921</v>
      </c>
      <c r="F31" s="219" t="s">
        <v>466</v>
      </c>
      <c r="G31" s="219"/>
      <c r="H31" s="220" t="s">
        <v>344</v>
      </c>
      <c r="I31" s="221"/>
      <c r="J31" s="268" t="s">
        <v>647</v>
      </c>
      <c r="K31" s="268"/>
      <c r="L31" s="7"/>
      <c r="M31" s="8" t="s">
        <v>344</v>
      </c>
      <c r="N31" s="195"/>
      <c r="O31" s="222"/>
      <c r="P31" s="222"/>
      <c r="Q31" s="219"/>
      <c r="R31" s="220" t="s">
        <v>347</v>
      </c>
      <c r="S31" s="221"/>
      <c r="T31" s="222"/>
      <c r="U31" s="219"/>
      <c r="V31" s="220" t="s">
        <v>334</v>
      </c>
      <c r="W31" s="221"/>
      <c r="X31" s="231" t="s">
        <v>280</v>
      </c>
      <c r="Y31" s="214" t="s">
        <v>273</v>
      </c>
      <c r="Z31" s="214" t="s">
        <v>267</v>
      </c>
      <c r="AA31" s="214" t="s">
        <v>278</v>
      </c>
      <c r="AB31" s="214" t="s">
        <v>267</v>
      </c>
      <c r="AC31" s="214" t="s">
        <v>368</v>
      </c>
      <c r="AD31" s="224">
        <v>29</v>
      </c>
    </row>
    <row r="32" spans="1:30" ht="99.95" customHeight="1">
      <c r="A32" s="214" t="s">
        <v>302</v>
      </c>
      <c r="B32" s="215" t="s">
        <v>80</v>
      </c>
      <c r="C32" s="232" t="s">
        <v>81</v>
      </c>
      <c r="D32" s="217" t="s">
        <v>150</v>
      </c>
      <c r="E32" s="218">
        <v>43921</v>
      </c>
      <c r="F32" s="219"/>
      <c r="G32" s="219"/>
      <c r="H32" s="220" t="s">
        <v>348</v>
      </c>
      <c r="I32" s="221"/>
      <c r="J32" s="268" t="s">
        <v>631</v>
      </c>
      <c r="K32" s="268"/>
      <c r="L32" s="7"/>
      <c r="M32" s="8" t="s">
        <v>344</v>
      </c>
      <c r="N32" s="195"/>
      <c r="O32" s="222"/>
      <c r="P32" s="222"/>
      <c r="Q32" s="219"/>
      <c r="R32" s="220" t="s">
        <v>347</v>
      </c>
      <c r="S32" s="221"/>
      <c r="T32" s="222"/>
      <c r="U32" s="219"/>
      <c r="V32" s="220" t="s">
        <v>334</v>
      </c>
      <c r="W32" s="221"/>
      <c r="X32" s="231" t="s">
        <v>280</v>
      </c>
      <c r="Y32" s="214" t="s">
        <v>273</v>
      </c>
      <c r="Z32" s="214" t="s">
        <v>267</v>
      </c>
      <c r="AA32" s="214" t="s">
        <v>278</v>
      </c>
      <c r="AB32" s="214" t="s">
        <v>267</v>
      </c>
      <c r="AC32" s="214" t="s">
        <v>368</v>
      </c>
      <c r="AD32" s="224">
        <v>30</v>
      </c>
    </row>
    <row r="33" spans="1:30" ht="99.95" customHeight="1">
      <c r="A33" s="214" t="s">
        <v>302</v>
      </c>
      <c r="B33" s="215" t="s">
        <v>82</v>
      </c>
      <c r="C33" s="232" t="s">
        <v>81</v>
      </c>
      <c r="D33" s="217" t="s">
        <v>83</v>
      </c>
      <c r="E33" s="226">
        <v>43646</v>
      </c>
      <c r="F33" s="219" t="s">
        <v>467</v>
      </c>
      <c r="G33" s="219"/>
      <c r="H33" s="220" t="s">
        <v>335</v>
      </c>
      <c r="I33" s="221"/>
      <c r="J33" s="268"/>
      <c r="K33" s="268"/>
      <c r="L33" s="7"/>
      <c r="M33" s="8" t="s">
        <v>335</v>
      </c>
      <c r="N33" s="195"/>
      <c r="O33" s="222"/>
      <c r="P33" s="222"/>
      <c r="Q33" s="219"/>
      <c r="R33" s="220" t="s">
        <v>347</v>
      </c>
      <c r="S33" s="221"/>
      <c r="T33" s="222"/>
      <c r="U33" s="219"/>
      <c r="V33" s="220" t="s">
        <v>334</v>
      </c>
      <c r="W33" s="221"/>
      <c r="X33" s="223" t="s">
        <v>281</v>
      </c>
      <c r="Y33" s="214" t="s">
        <v>273</v>
      </c>
      <c r="Z33" s="214" t="s">
        <v>267</v>
      </c>
      <c r="AA33" s="214" t="s">
        <v>278</v>
      </c>
      <c r="AB33" s="214" t="s">
        <v>267</v>
      </c>
      <c r="AC33" s="214" t="s">
        <v>368</v>
      </c>
      <c r="AD33" s="224">
        <v>31</v>
      </c>
    </row>
    <row r="34" spans="1:30" ht="99.95" customHeight="1">
      <c r="A34" s="214" t="s">
        <v>302</v>
      </c>
      <c r="B34" s="215" t="s">
        <v>84</v>
      </c>
      <c r="C34" s="232" t="s">
        <v>85</v>
      </c>
      <c r="D34" s="225" t="s">
        <v>86</v>
      </c>
      <c r="E34" s="218">
        <v>43921</v>
      </c>
      <c r="F34" s="227"/>
      <c r="G34" s="227"/>
      <c r="H34" s="228" t="s">
        <v>348</v>
      </c>
      <c r="I34" s="229"/>
      <c r="J34" s="269" t="s">
        <v>600</v>
      </c>
      <c r="K34" s="269"/>
      <c r="L34" s="9"/>
      <c r="M34" s="10" t="s">
        <v>344</v>
      </c>
      <c r="N34" s="196"/>
      <c r="O34" s="230"/>
      <c r="P34" s="230"/>
      <c r="Q34" s="227"/>
      <c r="R34" s="228" t="s">
        <v>347</v>
      </c>
      <c r="S34" s="229"/>
      <c r="T34" s="230"/>
      <c r="U34" s="227"/>
      <c r="V34" s="220" t="s">
        <v>334</v>
      </c>
      <c r="W34" s="229"/>
      <c r="X34" s="231" t="s">
        <v>280</v>
      </c>
      <c r="Y34" s="214" t="s">
        <v>273</v>
      </c>
      <c r="Z34" s="214" t="s">
        <v>305</v>
      </c>
      <c r="AA34" s="214" t="s">
        <v>278</v>
      </c>
      <c r="AB34" s="214" t="s">
        <v>267</v>
      </c>
      <c r="AC34" s="214" t="s">
        <v>368</v>
      </c>
      <c r="AD34" s="224">
        <v>32</v>
      </c>
    </row>
    <row r="35" spans="1:30" ht="117.75" customHeight="1">
      <c r="A35" s="214" t="s">
        <v>302</v>
      </c>
      <c r="B35" s="215" t="s">
        <v>87</v>
      </c>
      <c r="C35" s="216" t="s">
        <v>88</v>
      </c>
      <c r="D35" s="217" t="s">
        <v>285</v>
      </c>
      <c r="E35" s="218">
        <v>43921</v>
      </c>
      <c r="F35" s="219" t="s">
        <v>506</v>
      </c>
      <c r="G35" s="219" t="s">
        <v>507</v>
      </c>
      <c r="H35" s="220" t="s">
        <v>345</v>
      </c>
      <c r="I35" s="221" t="s">
        <v>566</v>
      </c>
      <c r="J35" s="268" t="s">
        <v>603</v>
      </c>
      <c r="K35" s="268" t="s">
        <v>602</v>
      </c>
      <c r="L35" s="7"/>
      <c r="M35" s="8" t="s">
        <v>345</v>
      </c>
      <c r="N35" s="195" t="s">
        <v>664</v>
      </c>
      <c r="O35" s="222"/>
      <c r="P35" s="222"/>
      <c r="Q35" s="219"/>
      <c r="R35" s="220" t="s">
        <v>347</v>
      </c>
      <c r="S35" s="221"/>
      <c r="T35" s="222"/>
      <c r="U35" s="219"/>
      <c r="V35" s="220" t="s">
        <v>334</v>
      </c>
      <c r="W35" s="221"/>
      <c r="X35" s="231" t="s">
        <v>280</v>
      </c>
      <c r="Y35" s="214" t="s">
        <v>273</v>
      </c>
      <c r="Z35" s="214" t="s">
        <v>267</v>
      </c>
      <c r="AA35" s="214" t="s">
        <v>278</v>
      </c>
      <c r="AB35" s="214" t="s">
        <v>267</v>
      </c>
      <c r="AC35" s="214" t="s">
        <v>368</v>
      </c>
      <c r="AD35" s="224">
        <v>33</v>
      </c>
    </row>
    <row r="36" spans="1:30" ht="99.95" customHeight="1">
      <c r="A36" s="214" t="s">
        <v>302</v>
      </c>
      <c r="B36" s="215" t="s">
        <v>89</v>
      </c>
      <c r="C36" s="232" t="s">
        <v>90</v>
      </c>
      <c r="D36" s="217" t="s">
        <v>91</v>
      </c>
      <c r="E36" s="218">
        <v>43677</v>
      </c>
      <c r="F36" s="257" t="s">
        <v>563</v>
      </c>
      <c r="G36" s="219"/>
      <c r="H36" s="220" t="s">
        <v>344</v>
      </c>
      <c r="I36" s="221"/>
      <c r="J36" s="268" t="s">
        <v>648</v>
      </c>
      <c r="K36" s="268"/>
      <c r="L36" s="7"/>
      <c r="M36" s="8" t="s">
        <v>335</v>
      </c>
      <c r="N36" s="280" t="s">
        <v>649</v>
      </c>
      <c r="O36" s="222"/>
      <c r="P36" s="222"/>
      <c r="Q36" s="219"/>
      <c r="R36" s="220" t="s">
        <v>347</v>
      </c>
      <c r="S36" s="221"/>
      <c r="T36" s="222"/>
      <c r="U36" s="219"/>
      <c r="V36" s="220" t="s">
        <v>334</v>
      </c>
      <c r="W36" s="221"/>
      <c r="X36" s="231" t="s">
        <v>282</v>
      </c>
      <c r="Y36" s="214" t="s">
        <v>273</v>
      </c>
      <c r="Z36" s="214" t="s">
        <v>267</v>
      </c>
      <c r="AA36" s="214" t="s">
        <v>278</v>
      </c>
      <c r="AB36" s="214" t="s">
        <v>267</v>
      </c>
      <c r="AC36" s="214" t="s">
        <v>368</v>
      </c>
      <c r="AD36" s="224">
        <v>34</v>
      </c>
    </row>
    <row r="37" spans="1:30" ht="99.95" customHeight="1">
      <c r="A37" s="214" t="s">
        <v>302</v>
      </c>
      <c r="B37" s="215" t="s">
        <v>306</v>
      </c>
      <c r="C37" s="232" t="s">
        <v>535</v>
      </c>
      <c r="D37" s="217" t="s">
        <v>92</v>
      </c>
      <c r="E37" s="234"/>
      <c r="F37" s="235" t="s">
        <v>468</v>
      </c>
      <c r="G37" s="235"/>
      <c r="H37" s="236" t="s">
        <v>344</v>
      </c>
      <c r="I37" s="237"/>
      <c r="J37" s="270" t="s">
        <v>601</v>
      </c>
      <c r="K37" s="270"/>
      <c r="L37" s="11"/>
      <c r="M37" s="12" t="s">
        <v>344</v>
      </c>
      <c r="N37" s="197"/>
      <c r="O37" s="238"/>
      <c r="P37" s="238"/>
      <c r="Q37" s="235"/>
      <c r="R37" s="236" t="s">
        <v>347</v>
      </c>
      <c r="S37" s="237"/>
      <c r="T37" s="238"/>
      <c r="U37" s="235"/>
      <c r="V37" s="220" t="s">
        <v>334</v>
      </c>
      <c r="W37" s="237"/>
      <c r="X37" s="239" t="s">
        <v>284</v>
      </c>
      <c r="Y37" s="214" t="s">
        <v>273</v>
      </c>
      <c r="Z37" s="214" t="s">
        <v>267</v>
      </c>
      <c r="AA37" s="214" t="s">
        <v>278</v>
      </c>
      <c r="AB37" s="214" t="s">
        <v>267</v>
      </c>
      <c r="AC37" s="214" t="s">
        <v>368</v>
      </c>
      <c r="AD37" s="224">
        <v>35</v>
      </c>
    </row>
    <row r="38" spans="1:30" ht="99.95" customHeight="1">
      <c r="A38" s="214" t="s">
        <v>307</v>
      </c>
      <c r="B38" s="215" t="s">
        <v>370</v>
      </c>
      <c r="C38" s="216" t="s">
        <v>373</v>
      </c>
      <c r="D38" s="217" t="s">
        <v>374</v>
      </c>
      <c r="E38" s="234"/>
      <c r="F38" s="258">
        <v>0.29609999999999997</v>
      </c>
      <c r="G38" s="259">
        <v>0.98</v>
      </c>
      <c r="H38" s="236" t="s">
        <v>344</v>
      </c>
      <c r="I38" s="237" t="s">
        <v>493</v>
      </c>
      <c r="J38" s="275">
        <v>0.57410000000000005</v>
      </c>
      <c r="K38" s="275">
        <v>0.57410000000000005</v>
      </c>
      <c r="L38" s="276">
        <v>0.98</v>
      </c>
      <c r="M38" s="12" t="s">
        <v>344</v>
      </c>
      <c r="N38" s="197"/>
      <c r="O38" s="238"/>
      <c r="P38" s="238"/>
      <c r="Q38" s="235"/>
      <c r="R38" s="236" t="s">
        <v>347</v>
      </c>
      <c r="S38" s="237"/>
      <c r="T38" s="238"/>
      <c r="U38" s="235"/>
      <c r="V38" s="220" t="s">
        <v>334</v>
      </c>
      <c r="W38" s="237"/>
      <c r="X38" s="239" t="s">
        <v>284</v>
      </c>
      <c r="Y38" s="214" t="s">
        <v>273</v>
      </c>
      <c r="Z38" s="214" t="s">
        <v>308</v>
      </c>
      <c r="AA38" s="214" t="s">
        <v>278</v>
      </c>
      <c r="AB38" s="214" t="s">
        <v>268</v>
      </c>
      <c r="AC38" s="214" t="s">
        <v>368</v>
      </c>
      <c r="AD38" s="224">
        <v>36</v>
      </c>
    </row>
    <row r="39" spans="1:30" ht="99.95" customHeight="1">
      <c r="A39" s="214" t="s">
        <v>307</v>
      </c>
      <c r="B39" s="215" t="s">
        <v>371</v>
      </c>
      <c r="C39" s="216" t="s">
        <v>372</v>
      </c>
      <c r="D39" s="217" t="s">
        <v>375</v>
      </c>
      <c r="E39" s="234"/>
      <c r="F39" s="258">
        <v>0.33019999999999999</v>
      </c>
      <c r="G39" s="259">
        <v>0.99</v>
      </c>
      <c r="H39" s="236" t="s">
        <v>344</v>
      </c>
      <c r="I39" s="237" t="s">
        <v>493</v>
      </c>
      <c r="J39" s="275">
        <v>0.59860000000000002</v>
      </c>
      <c r="K39" s="275">
        <v>0.59860000000000002</v>
      </c>
      <c r="L39" s="276">
        <v>0.99</v>
      </c>
      <c r="M39" s="12" t="s">
        <v>344</v>
      </c>
      <c r="N39" s="197"/>
      <c r="O39" s="238"/>
      <c r="P39" s="238"/>
      <c r="Q39" s="235"/>
      <c r="R39" s="236" t="s">
        <v>347</v>
      </c>
      <c r="S39" s="237"/>
      <c r="T39" s="238"/>
      <c r="U39" s="235"/>
      <c r="V39" s="220" t="s">
        <v>334</v>
      </c>
      <c r="W39" s="237"/>
      <c r="X39" s="239" t="s">
        <v>284</v>
      </c>
      <c r="Y39" s="214" t="s">
        <v>273</v>
      </c>
      <c r="Z39" s="214" t="s">
        <v>308</v>
      </c>
      <c r="AA39" s="214" t="s">
        <v>278</v>
      </c>
      <c r="AB39" s="214" t="s">
        <v>268</v>
      </c>
      <c r="AC39" s="214" t="s">
        <v>368</v>
      </c>
      <c r="AD39" s="224">
        <v>37</v>
      </c>
    </row>
    <row r="40" spans="1:30" ht="99.95" customHeight="1">
      <c r="A40" s="214" t="s">
        <v>307</v>
      </c>
      <c r="B40" s="215" t="s">
        <v>376</v>
      </c>
      <c r="C40" s="216" t="s">
        <v>151</v>
      </c>
      <c r="D40" s="242" t="s">
        <v>457</v>
      </c>
      <c r="E40" s="234"/>
      <c r="F40" s="260">
        <v>2076546.74</v>
      </c>
      <c r="G40" s="261">
        <v>1900000</v>
      </c>
      <c r="H40" s="236" t="s">
        <v>344</v>
      </c>
      <c r="I40" s="237" t="s">
        <v>494</v>
      </c>
      <c r="J40" s="277">
        <v>2206158.5699999998</v>
      </c>
      <c r="K40" s="277">
        <v>2206158.5699999998</v>
      </c>
      <c r="L40" s="278">
        <v>1900000</v>
      </c>
      <c r="M40" s="12" t="s">
        <v>344</v>
      </c>
      <c r="N40" s="197" t="s">
        <v>493</v>
      </c>
      <c r="O40" s="238"/>
      <c r="P40" s="238"/>
      <c r="Q40" s="235"/>
      <c r="R40" s="236" t="s">
        <v>347</v>
      </c>
      <c r="S40" s="237"/>
      <c r="T40" s="238"/>
      <c r="U40" s="235"/>
      <c r="V40" s="220" t="s">
        <v>334</v>
      </c>
      <c r="W40" s="237"/>
      <c r="X40" s="239" t="s">
        <v>284</v>
      </c>
      <c r="Y40" s="214" t="s">
        <v>273</v>
      </c>
      <c r="Z40" s="214" t="s">
        <v>308</v>
      </c>
      <c r="AA40" s="214" t="s">
        <v>278</v>
      </c>
      <c r="AB40" s="214" t="s">
        <v>268</v>
      </c>
      <c r="AC40" s="214" t="s">
        <v>368</v>
      </c>
      <c r="AD40" s="224">
        <v>38</v>
      </c>
    </row>
    <row r="41" spans="1:30" ht="150" customHeight="1">
      <c r="A41" s="214" t="s">
        <v>307</v>
      </c>
      <c r="B41" s="215" t="s">
        <v>377</v>
      </c>
      <c r="C41" s="216" t="s">
        <v>151</v>
      </c>
      <c r="D41" s="242" t="s">
        <v>458</v>
      </c>
      <c r="E41" s="234"/>
      <c r="F41" s="260">
        <v>898218.91</v>
      </c>
      <c r="G41" s="261">
        <v>500000</v>
      </c>
      <c r="H41" s="236" t="s">
        <v>344</v>
      </c>
      <c r="I41" s="237" t="s">
        <v>494</v>
      </c>
      <c r="J41" s="277">
        <v>1176309.54</v>
      </c>
      <c r="K41" s="277">
        <v>1176309.54</v>
      </c>
      <c r="L41" s="278">
        <v>500000</v>
      </c>
      <c r="M41" s="12" t="s">
        <v>344</v>
      </c>
      <c r="N41" s="197" t="s">
        <v>616</v>
      </c>
      <c r="O41" s="238"/>
      <c r="P41" s="238"/>
      <c r="Q41" s="235"/>
      <c r="R41" s="236" t="s">
        <v>347</v>
      </c>
      <c r="S41" s="237"/>
      <c r="T41" s="238"/>
      <c r="U41" s="235"/>
      <c r="V41" s="220" t="s">
        <v>334</v>
      </c>
      <c r="W41" s="237"/>
      <c r="X41" s="239" t="s">
        <v>284</v>
      </c>
      <c r="Y41" s="214" t="s">
        <v>273</v>
      </c>
      <c r="Z41" s="214" t="s">
        <v>308</v>
      </c>
      <c r="AA41" s="214" t="s">
        <v>278</v>
      </c>
      <c r="AB41" s="214" t="s">
        <v>268</v>
      </c>
      <c r="AC41" s="214" t="s">
        <v>368</v>
      </c>
      <c r="AD41" s="224">
        <v>39</v>
      </c>
    </row>
    <row r="42" spans="1:30" ht="99.95" customHeight="1">
      <c r="A42" s="214" t="s">
        <v>307</v>
      </c>
      <c r="B42" s="215" t="s">
        <v>378</v>
      </c>
      <c r="C42" s="216" t="s">
        <v>151</v>
      </c>
      <c r="D42" s="242" t="s">
        <v>459</v>
      </c>
      <c r="E42" s="234"/>
      <c r="F42" s="261">
        <v>0</v>
      </c>
      <c r="G42" s="261">
        <v>40000</v>
      </c>
      <c r="H42" s="236" t="s">
        <v>344</v>
      </c>
      <c r="I42" s="237" t="s">
        <v>493</v>
      </c>
      <c r="J42" s="277">
        <v>21887.71</v>
      </c>
      <c r="K42" s="277">
        <v>21887.71</v>
      </c>
      <c r="L42" s="278">
        <v>40000</v>
      </c>
      <c r="M42" s="12" t="s">
        <v>344</v>
      </c>
      <c r="N42" s="197" t="s">
        <v>493</v>
      </c>
      <c r="O42" s="238"/>
      <c r="P42" s="238"/>
      <c r="Q42" s="235"/>
      <c r="R42" s="236" t="s">
        <v>347</v>
      </c>
      <c r="S42" s="237"/>
      <c r="T42" s="238"/>
      <c r="U42" s="235"/>
      <c r="V42" s="220" t="s">
        <v>334</v>
      </c>
      <c r="W42" s="237"/>
      <c r="X42" s="239" t="s">
        <v>284</v>
      </c>
      <c r="Y42" s="214" t="s">
        <v>273</v>
      </c>
      <c r="Z42" s="214" t="s">
        <v>308</v>
      </c>
      <c r="AA42" s="214" t="s">
        <v>278</v>
      </c>
      <c r="AB42" s="214" t="s">
        <v>268</v>
      </c>
      <c r="AC42" s="214" t="s">
        <v>368</v>
      </c>
      <c r="AD42" s="224">
        <v>40</v>
      </c>
    </row>
    <row r="43" spans="1:30" ht="99.95" customHeight="1">
      <c r="A43" s="214" t="s">
        <v>307</v>
      </c>
      <c r="B43" s="215" t="s">
        <v>379</v>
      </c>
      <c r="C43" s="232" t="s">
        <v>93</v>
      </c>
      <c r="D43" s="217" t="s">
        <v>381</v>
      </c>
      <c r="E43" s="234"/>
      <c r="F43" s="259">
        <v>1</v>
      </c>
      <c r="G43" s="259">
        <v>1</v>
      </c>
      <c r="H43" s="236" t="s">
        <v>344</v>
      </c>
      <c r="I43" s="237" t="s">
        <v>493</v>
      </c>
      <c r="J43" s="279">
        <v>0.99</v>
      </c>
      <c r="K43" s="279">
        <v>0.99</v>
      </c>
      <c r="L43" s="276">
        <v>0.99</v>
      </c>
      <c r="M43" s="12" t="s">
        <v>344</v>
      </c>
      <c r="N43" s="197"/>
      <c r="O43" s="238"/>
      <c r="P43" s="238"/>
      <c r="Q43" s="235"/>
      <c r="R43" s="236" t="s">
        <v>347</v>
      </c>
      <c r="S43" s="237"/>
      <c r="T43" s="238"/>
      <c r="U43" s="235"/>
      <c r="V43" s="220" t="s">
        <v>334</v>
      </c>
      <c r="W43" s="237"/>
      <c r="X43" s="239" t="s">
        <v>284</v>
      </c>
      <c r="Y43" s="214" t="s">
        <v>273</v>
      </c>
      <c r="Z43" s="214" t="s">
        <v>308</v>
      </c>
      <c r="AA43" s="214" t="s">
        <v>278</v>
      </c>
      <c r="AB43" s="214" t="s">
        <v>268</v>
      </c>
      <c r="AC43" s="214" t="s">
        <v>368</v>
      </c>
      <c r="AD43" s="224">
        <v>41</v>
      </c>
    </row>
    <row r="44" spans="1:30" ht="99.95" customHeight="1">
      <c r="A44" s="214" t="s">
        <v>307</v>
      </c>
      <c r="B44" s="215" t="s">
        <v>380</v>
      </c>
      <c r="C44" s="232" t="s">
        <v>93</v>
      </c>
      <c r="D44" s="217" t="s">
        <v>382</v>
      </c>
      <c r="E44" s="234"/>
      <c r="F44" s="259">
        <v>0.85</v>
      </c>
      <c r="G44" s="259">
        <v>0.8</v>
      </c>
      <c r="H44" s="236" t="s">
        <v>344</v>
      </c>
      <c r="I44" s="237" t="s">
        <v>493</v>
      </c>
      <c r="J44" s="279">
        <v>0.76</v>
      </c>
      <c r="K44" s="279">
        <v>0.77</v>
      </c>
      <c r="L44" s="276">
        <v>0.75</v>
      </c>
      <c r="M44" s="12" t="s">
        <v>344</v>
      </c>
      <c r="N44" s="197"/>
      <c r="O44" s="238"/>
      <c r="P44" s="238"/>
      <c r="Q44" s="235"/>
      <c r="R44" s="236" t="s">
        <v>347</v>
      </c>
      <c r="S44" s="237"/>
      <c r="T44" s="238"/>
      <c r="U44" s="235"/>
      <c r="V44" s="220" t="s">
        <v>334</v>
      </c>
      <c r="W44" s="237"/>
      <c r="X44" s="239" t="s">
        <v>284</v>
      </c>
      <c r="Y44" s="214" t="s">
        <v>273</v>
      </c>
      <c r="Z44" s="214" t="s">
        <v>308</v>
      </c>
      <c r="AA44" s="214" t="s">
        <v>278</v>
      </c>
      <c r="AB44" s="214" t="s">
        <v>268</v>
      </c>
      <c r="AC44" s="214" t="s">
        <v>368</v>
      </c>
      <c r="AD44" s="224">
        <v>42</v>
      </c>
    </row>
    <row r="45" spans="1:30" ht="132" customHeight="1">
      <c r="A45" s="214" t="s">
        <v>307</v>
      </c>
      <c r="B45" s="215" t="s">
        <v>572</v>
      </c>
      <c r="C45" s="232" t="s">
        <v>94</v>
      </c>
      <c r="D45" s="217" t="s">
        <v>576</v>
      </c>
      <c r="E45" s="273">
        <v>43739</v>
      </c>
      <c r="F45" s="262" t="s">
        <v>568</v>
      </c>
      <c r="G45" s="244"/>
      <c r="H45" s="245" t="s">
        <v>348</v>
      </c>
      <c r="I45" s="264" t="s">
        <v>569</v>
      </c>
      <c r="J45" s="279" t="s">
        <v>650</v>
      </c>
      <c r="K45" s="279"/>
      <c r="L45" s="279"/>
      <c r="M45" s="13" t="s">
        <v>335</v>
      </c>
      <c r="N45" s="281" t="s">
        <v>574</v>
      </c>
      <c r="O45" s="247"/>
      <c r="P45" s="247"/>
      <c r="Q45" s="244"/>
      <c r="R45" s="245" t="s">
        <v>347</v>
      </c>
      <c r="S45" s="246"/>
      <c r="T45" s="247"/>
      <c r="U45" s="244"/>
      <c r="V45" s="220" t="s">
        <v>334</v>
      </c>
      <c r="W45" s="246"/>
      <c r="X45" s="239" t="s">
        <v>284</v>
      </c>
      <c r="Y45" s="214" t="s">
        <v>273</v>
      </c>
      <c r="Z45" s="214" t="s">
        <v>308</v>
      </c>
      <c r="AA45" s="214" t="s">
        <v>278</v>
      </c>
      <c r="AB45" s="214" t="s">
        <v>268</v>
      </c>
      <c r="AC45" s="214" t="s">
        <v>368</v>
      </c>
      <c r="AD45" s="224">
        <v>43</v>
      </c>
    </row>
    <row r="46" spans="1:30" ht="132" customHeight="1">
      <c r="A46" s="214" t="s">
        <v>307</v>
      </c>
      <c r="B46" s="215" t="s">
        <v>573</v>
      </c>
      <c r="C46" s="232" t="s">
        <v>94</v>
      </c>
      <c r="D46" s="217" t="s">
        <v>575</v>
      </c>
      <c r="E46" s="273">
        <v>43891</v>
      </c>
      <c r="F46" s="262" t="s">
        <v>568</v>
      </c>
      <c r="G46" s="244"/>
      <c r="H46" s="245" t="s">
        <v>348</v>
      </c>
      <c r="I46" s="264" t="s">
        <v>569</v>
      </c>
      <c r="J46" s="279" t="s">
        <v>617</v>
      </c>
      <c r="K46" s="279"/>
      <c r="L46" s="279"/>
      <c r="M46" s="13" t="s">
        <v>348</v>
      </c>
      <c r="N46" s="281" t="s">
        <v>574</v>
      </c>
      <c r="O46" s="247"/>
      <c r="P46" s="247"/>
      <c r="Q46" s="244"/>
      <c r="R46" s="245" t="s">
        <v>347</v>
      </c>
      <c r="S46" s="246"/>
      <c r="T46" s="247"/>
      <c r="U46" s="244"/>
      <c r="V46" s="220" t="s">
        <v>334</v>
      </c>
      <c r="W46" s="246"/>
      <c r="X46" s="239" t="s">
        <v>284</v>
      </c>
      <c r="Y46" s="214" t="s">
        <v>273</v>
      </c>
      <c r="Z46" s="214" t="s">
        <v>308</v>
      </c>
      <c r="AA46" s="214" t="s">
        <v>278</v>
      </c>
      <c r="AB46" s="214" t="s">
        <v>268</v>
      </c>
      <c r="AC46" s="214" t="s">
        <v>368</v>
      </c>
      <c r="AD46" s="224">
        <v>43</v>
      </c>
    </row>
    <row r="47" spans="1:30" ht="99.95" customHeight="1">
      <c r="A47" s="214" t="s">
        <v>307</v>
      </c>
      <c r="B47" s="215" t="s">
        <v>95</v>
      </c>
      <c r="C47" s="216" t="s">
        <v>152</v>
      </c>
      <c r="D47" s="242" t="s">
        <v>454</v>
      </c>
      <c r="E47" s="243"/>
      <c r="F47" s="263" t="s">
        <v>495</v>
      </c>
      <c r="G47" s="263" t="s">
        <v>454</v>
      </c>
      <c r="H47" s="245" t="s">
        <v>344</v>
      </c>
      <c r="I47" s="264" t="s">
        <v>536</v>
      </c>
      <c r="J47" s="275" t="s">
        <v>618</v>
      </c>
      <c r="K47" s="275" t="s">
        <v>619</v>
      </c>
      <c r="L47" s="276" t="s">
        <v>454</v>
      </c>
      <c r="M47" s="13" t="s">
        <v>344</v>
      </c>
      <c r="N47" s="271"/>
      <c r="O47" s="247"/>
      <c r="P47" s="247"/>
      <c r="Q47" s="244"/>
      <c r="R47" s="245" t="s">
        <v>347</v>
      </c>
      <c r="S47" s="246"/>
      <c r="T47" s="247"/>
      <c r="U47" s="244"/>
      <c r="V47" s="220" t="s">
        <v>334</v>
      </c>
      <c r="W47" s="246"/>
      <c r="X47" s="239" t="s">
        <v>284</v>
      </c>
      <c r="Y47" s="214" t="s">
        <v>273</v>
      </c>
      <c r="Z47" s="214" t="s">
        <v>308</v>
      </c>
      <c r="AA47" s="214" t="s">
        <v>278</v>
      </c>
      <c r="AB47" s="214" t="s">
        <v>268</v>
      </c>
      <c r="AC47" s="214" t="s">
        <v>368</v>
      </c>
      <c r="AD47" s="224">
        <v>44</v>
      </c>
    </row>
    <row r="48" spans="1:30" ht="87.75" customHeight="1">
      <c r="A48" s="214" t="s">
        <v>307</v>
      </c>
      <c r="B48" s="215" t="s">
        <v>383</v>
      </c>
      <c r="C48" s="216" t="s">
        <v>385</v>
      </c>
      <c r="D48" s="242" t="s">
        <v>455</v>
      </c>
      <c r="E48" s="234"/>
      <c r="F48" s="258">
        <v>0.92900000000000005</v>
      </c>
      <c r="G48" s="259">
        <v>0.85</v>
      </c>
      <c r="H48" s="236" t="s">
        <v>344</v>
      </c>
      <c r="I48" s="237" t="s">
        <v>493</v>
      </c>
      <c r="J48" s="275">
        <v>1.3540000000000001</v>
      </c>
      <c r="K48" s="275">
        <v>1.0569999999999999</v>
      </c>
      <c r="L48" s="276">
        <v>0.8</v>
      </c>
      <c r="M48" s="12" t="s">
        <v>344</v>
      </c>
      <c r="N48" s="197"/>
      <c r="O48" s="238"/>
      <c r="P48" s="238"/>
      <c r="Q48" s="235"/>
      <c r="R48" s="236" t="s">
        <v>347</v>
      </c>
      <c r="S48" s="237"/>
      <c r="T48" s="238"/>
      <c r="U48" s="235"/>
      <c r="V48" s="220" t="s">
        <v>334</v>
      </c>
      <c r="W48" s="237"/>
      <c r="X48" s="239" t="s">
        <v>284</v>
      </c>
      <c r="Y48" s="214" t="s">
        <v>273</v>
      </c>
      <c r="Z48" s="214" t="s">
        <v>308</v>
      </c>
      <c r="AA48" s="214" t="s">
        <v>278</v>
      </c>
      <c r="AB48" s="214" t="s">
        <v>268</v>
      </c>
      <c r="AC48" s="214" t="s">
        <v>368</v>
      </c>
      <c r="AD48" s="224">
        <v>45</v>
      </c>
    </row>
    <row r="49" spans="1:30" ht="87.75" customHeight="1">
      <c r="A49" s="214" t="s">
        <v>307</v>
      </c>
      <c r="B49" s="215" t="s">
        <v>384</v>
      </c>
      <c r="C49" s="216" t="s">
        <v>385</v>
      </c>
      <c r="D49" s="242" t="s">
        <v>456</v>
      </c>
      <c r="E49" s="234"/>
      <c r="F49" s="258">
        <v>0.81899999999999995</v>
      </c>
      <c r="G49" s="259">
        <v>0.85</v>
      </c>
      <c r="H49" s="236" t="s">
        <v>344</v>
      </c>
      <c r="I49" s="237" t="s">
        <v>493</v>
      </c>
      <c r="J49" s="275">
        <v>0.84799999999999998</v>
      </c>
      <c r="K49" s="275">
        <v>0.85899999999999999</v>
      </c>
      <c r="L49" s="276">
        <v>0.85</v>
      </c>
      <c r="M49" s="12" t="s">
        <v>344</v>
      </c>
      <c r="N49" s="197"/>
      <c r="O49" s="238"/>
      <c r="P49" s="238"/>
      <c r="Q49" s="235"/>
      <c r="R49" s="236" t="s">
        <v>347</v>
      </c>
      <c r="S49" s="237"/>
      <c r="T49" s="238"/>
      <c r="U49" s="235"/>
      <c r="V49" s="220" t="s">
        <v>334</v>
      </c>
      <c r="W49" s="237"/>
      <c r="X49" s="239" t="s">
        <v>284</v>
      </c>
      <c r="Y49" s="214" t="s">
        <v>273</v>
      </c>
      <c r="Z49" s="214" t="s">
        <v>308</v>
      </c>
      <c r="AA49" s="214" t="s">
        <v>278</v>
      </c>
      <c r="AB49" s="214" t="s">
        <v>268</v>
      </c>
      <c r="AC49" s="214" t="s">
        <v>368</v>
      </c>
      <c r="AD49" s="224">
        <v>46</v>
      </c>
    </row>
    <row r="50" spans="1:30" ht="99.95" customHeight="1">
      <c r="A50" s="214" t="s">
        <v>307</v>
      </c>
      <c r="B50" s="215" t="s">
        <v>96</v>
      </c>
      <c r="C50" s="232" t="s">
        <v>97</v>
      </c>
      <c r="D50" s="225" t="s">
        <v>98</v>
      </c>
      <c r="E50" s="226">
        <v>43830</v>
      </c>
      <c r="F50" s="227"/>
      <c r="G50" s="227"/>
      <c r="H50" s="228" t="s">
        <v>348</v>
      </c>
      <c r="I50" s="229" t="s">
        <v>496</v>
      </c>
      <c r="J50" s="269" t="s">
        <v>620</v>
      </c>
      <c r="K50" s="269"/>
      <c r="L50" s="9"/>
      <c r="M50" s="10" t="s">
        <v>335</v>
      </c>
      <c r="N50" s="196"/>
      <c r="O50" s="230"/>
      <c r="P50" s="230"/>
      <c r="Q50" s="227"/>
      <c r="R50" s="228" t="s">
        <v>347</v>
      </c>
      <c r="S50" s="229"/>
      <c r="T50" s="230"/>
      <c r="U50" s="227"/>
      <c r="V50" s="220" t="s">
        <v>334</v>
      </c>
      <c r="W50" s="229"/>
      <c r="X50" s="223" t="s">
        <v>283</v>
      </c>
      <c r="Y50" s="214" t="s">
        <v>273</v>
      </c>
      <c r="Z50" s="214" t="s">
        <v>308</v>
      </c>
      <c r="AA50" s="214" t="s">
        <v>278</v>
      </c>
      <c r="AB50" s="214" t="s">
        <v>268</v>
      </c>
      <c r="AC50" s="214" t="s">
        <v>368</v>
      </c>
      <c r="AD50" s="224">
        <v>47</v>
      </c>
    </row>
    <row r="51" spans="1:30" ht="99.95" customHeight="1">
      <c r="A51" s="214" t="s">
        <v>307</v>
      </c>
      <c r="B51" s="215" t="s">
        <v>99</v>
      </c>
      <c r="C51" s="232" t="s">
        <v>100</v>
      </c>
      <c r="D51" s="225" t="s">
        <v>101</v>
      </c>
      <c r="E51" s="218">
        <v>43921</v>
      </c>
      <c r="F51" s="227"/>
      <c r="G51" s="227"/>
      <c r="H51" s="228" t="s">
        <v>348</v>
      </c>
      <c r="I51" s="229" t="s">
        <v>537</v>
      </c>
      <c r="J51" s="269" t="s">
        <v>617</v>
      </c>
      <c r="K51" s="269"/>
      <c r="L51" s="9"/>
      <c r="M51" s="10" t="s">
        <v>348</v>
      </c>
      <c r="N51" s="196"/>
      <c r="O51" s="230"/>
      <c r="P51" s="230"/>
      <c r="Q51" s="227"/>
      <c r="R51" s="228" t="s">
        <v>347</v>
      </c>
      <c r="S51" s="229"/>
      <c r="T51" s="230"/>
      <c r="U51" s="227"/>
      <c r="V51" s="220" t="s">
        <v>334</v>
      </c>
      <c r="W51" s="229"/>
      <c r="X51" s="231" t="s">
        <v>280</v>
      </c>
      <c r="Y51" s="214" t="s">
        <v>273</v>
      </c>
      <c r="Z51" s="214" t="s">
        <v>308</v>
      </c>
      <c r="AA51" s="214" t="s">
        <v>278</v>
      </c>
      <c r="AB51" s="214" t="s">
        <v>268</v>
      </c>
      <c r="AC51" s="214" t="s">
        <v>368</v>
      </c>
      <c r="AD51" s="224">
        <v>48</v>
      </c>
    </row>
    <row r="52" spans="1:30" ht="99.95" customHeight="1">
      <c r="A52" s="214" t="s">
        <v>307</v>
      </c>
      <c r="B52" s="215" t="s">
        <v>102</v>
      </c>
      <c r="C52" s="232" t="s">
        <v>103</v>
      </c>
      <c r="D52" s="225" t="s">
        <v>104</v>
      </c>
      <c r="E52" s="218">
        <v>43921</v>
      </c>
      <c r="F52" s="227"/>
      <c r="G52" s="227"/>
      <c r="H52" s="228" t="s">
        <v>348</v>
      </c>
      <c r="I52" s="229" t="s">
        <v>497</v>
      </c>
      <c r="J52" s="269" t="s">
        <v>617</v>
      </c>
      <c r="K52" s="269"/>
      <c r="L52" s="9"/>
      <c r="M52" s="10" t="s">
        <v>348</v>
      </c>
      <c r="N52" s="196"/>
      <c r="O52" s="230"/>
      <c r="P52" s="230"/>
      <c r="Q52" s="227"/>
      <c r="R52" s="228" t="s">
        <v>347</v>
      </c>
      <c r="S52" s="229"/>
      <c r="T52" s="230"/>
      <c r="U52" s="227"/>
      <c r="V52" s="220" t="s">
        <v>334</v>
      </c>
      <c r="W52" s="229"/>
      <c r="X52" s="231" t="s">
        <v>280</v>
      </c>
      <c r="Y52" s="214" t="s">
        <v>273</v>
      </c>
      <c r="Z52" s="214" t="s">
        <v>308</v>
      </c>
      <c r="AA52" s="214" t="s">
        <v>278</v>
      </c>
      <c r="AB52" s="214" t="s">
        <v>268</v>
      </c>
      <c r="AC52" s="214" t="s">
        <v>368</v>
      </c>
      <c r="AD52" s="224">
        <v>49</v>
      </c>
    </row>
    <row r="53" spans="1:30" ht="99.95" customHeight="1">
      <c r="A53" s="214" t="s">
        <v>571</v>
      </c>
      <c r="B53" s="215" t="s">
        <v>105</v>
      </c>
      <c r="C53" s="232" t="s">
        <v>106</v>
      </c>
      <c r="D53" s="217" t="s">
        <v>107</v>
      </c>
      <c r="E53" s="234"/>
      <c r="F53" s="235" t="s">
        <v>555</v>
      </c>
      <c r="G53" s="235"/>
      <c r="H53" s="236" t="s">
        <v>344</v>
      </c>
      <c r="I53" s="237"/>
      <c r="J53" s="270" t="s">
        <v>674</v>
      </c>
      <c r="K53" s="270"/>
      <c r="L53" s="11"/>
      <c r="M53" s="12" t="s">
        <v>344</v>
      </c>
      <c r="N53" s="197"/>
      <c r="O53" s="238"/>
      <c r="P53" s="238"/>
      <c r="Q53" s="235"/>
      <c r="R53" s="236" t="s">
        <v>347</v>
      </c>
      <c r="S53" s="237"/>
      <c r="T53" s="238"/>
      <c r="U53" s="235"/>
      <c r="V53" s="220" t="s">
        <v>334</v>
      </c>
      <c r="W53" s="237"/>
      <c r="X53" s="239" t="s">
        <v>284</v>
      </c>
      <c r="Y53" s="214" t="s">
        <v>273</v>
      </c>
      <c r="Z53" s="214" t="s">
        <v>269</v>
      </c>
      <c r="AA53" s="214" t="s">
        <v>278</v>
      </c>
      <c r="AB53" s="214" t="s">
        <v>269</v>
      </c>
      <c r="AC53" s="214" t="s">
        <v>364</v>
      </c>
      <c r="AD53" s="224">
        <v>50</v>
      </c>
    </row>
    <row r="54" spans="1:30" ht="99.95" customHeight="1">
      <c r="A54" s="214" t="s">
        <v>571</v>
      </c>
      <c r="B54" s="215" t="s">
        <v>108</v>
      </c>
      <c r="C54" s="232" t="s">
        <v>106</v>
      </c>
      <c r="D54" s="217" t="s">
        <v>109</v>
      </c>
      <c r="E54" s="226">
        <v>43830</v>
      </c>
      <c r="F54" s="219" t="s">
        <v>556</v>
      </c>
      <c r="G54" s="219"/>
      <c r="H54" s="220" t="s">
        <v>344</v>
      </c>
      <c r="I54" s="221"/>
      <c r="J54" s="219" t="s">
        <v>556</v>
      </c>
      <c r="K54" s="268"/>
      <c r="L54" s="7"/>
      <c r="M54" s="12" t="s">
        <v>344</v>
      </c>
      <c r="N54" s="195"/>
      <c r="O54" s="222"/>
      <c r="P54" s="222"/>
      <c r="Q54" s="219"/>
      <c r="R54" s="220" t="s">
        <v>347</v>
      </c>
      <c r="S54" s="221"/>
      <c r="T54" s="222"/>
      <c r="U54" s="219"/>
      <c r="V54" s="220" t="s">
        <v>334</v>
      </c>
      <c r="W54" s="221"/>
      <c r="X54" s="223" t="s">
        <v>283</v>
      </c>
      <c r="Y54" s="214" t="s">
        <v>273</v>
      </c>
      <c r="Z54" s="214" t="s">
        <v>269</v>
      </c>
      <c r="AA54" s="214" t="s">
        <v>278</v>
      </c>
      <c r="AB54" s="214" t="s">
        <v>269</v>
      </c>
      <c r="AC54" s="214" t="s">
        <v>364</v>
      </c>
      <c r="AD54" s="224">
        <v>51</v>
      </c>
    </row>
    <row r="55" spans="1:30" ht="99.95" customHeight="1">
      <c r="A55" s="214" t="s">
        <v>571</v>
      </c>
      <c r="B55" s="215" t="s">
        <v>110</v>
      </c>
      <c r="C55" s="216" t="s">
        <v>111</v>
      </c>
      <c r="D55" s="217" t="s">
        <v>112</v>
      </c>
      <c r="E55" s="226">
        <v>43830</v>
      </c>
      <c r="F55" s="219" t="s">
        <v>556</v>
      </c>
      <c r="G55" s="219"/>
      <c r="H55" s="220" t="s">
        <v>344</v>
      </c>
      <c r="I55" s="221"/>
      <c r="J55" s="219" t="s">
        <v>556</v>
      </c>
      <c r="K55" s="268"/>
      <c r="L55" s="7"/>
      <c r="M55" s="12" t="s">
        <v>344</v>
      </c>
      <c r="N55" s="195"/>
      <c r="O55" s="222"/>
      <c r="P55" s="222"/>
      <c r="Q55" s="219"/>
      <c r="R55" s="220" t="s">
        <v>347</v>
      </c>
      <c r="S55" s="221"/>
      <c r="T55" s="222"/>
      <c r="U55" s="219"/>
      <c r="V55" s="220" t="s">
        <v>334</v>
      </c>
      <c r="W55" s="221"/>
      <c r="X55" s="223" t="s">
        <v>283</v>
      </c>
      <c r="Y55" s="214" t="s">
        <v>273</v>
      </c>
      <c r="Z55" s="214" t="s">
        <v>269</v>
      </c>
      <c r="AA55" s="214" t="s">
        <v>278</v>
      </c>
      <c r="AB55" s="214" t="s">
        <v>269</v>
      </c>
      <c r="AC55" s="214" t="s">
        <v>364</v>
      </c>
      <c r="AD55" s="224">
        <v>52</v>
      </c>
    </row>
    <row r="56" spans="1:30" ht="99.95" customHeight="1">
      <c r="A56" s="214" t="s">
        <v>571</v>
      </c>
      <c r="B56" s="215" t="s">
        <v>113</v>
      </c>
      <c r="C56" s="232" t="s">
        <v>114</v>
      </c>
      <c r="D56" s="225" t="s">
        <v>115</v>
      </c>
      <c r="E56" s="218">
        <v>43921</v>
      </c>
      <c r="F56" s="227" t="s">
        <v>557</v>
      </c>
      <c r="G56" s="227"/>
      <c r="H56" s="228" t="s">
        <v>344</v>
      </c>
      <c r="I56" s="229"/>
      <c r="J56" s="269" t="s">
        <v>675</v>
      </c>
      <c r="K56" s="269"/>
      <c r="L56" s="9"/>
      <c r="M56" s="12" t="s">
        <v>344</v>
      </c>
      <c r="N56" s="196"/>
      <c r="O56" s="230"/>
      <c r="P56" s="230"/>
      <c r="Q56" s="227"/>
      <c r="R56" s="228" t="s">
        <v>347</v>
      </c>
      <c r="S56" s="229"/>
      <c r="T56" s="230"/>
      <c r="U56" s="227"/>
      <c r="V56" s="220" t="s">
        <v>334</v>
      </c>
      <c r="W56" s="229"/>
      <c r="X56" s="231" t="s">
        <v>280</v>
      </c>
      <c r="Y56" s="214" t="s">
        <v>273</v>
      </c>
      <c r="Z56" s="214" t="s">
        <v>269</v>
      </c>
      <c r="AA56" s="214" t="s">
        <v>278</v>
      </c>
      <c r="AB56" s="214" t="s">
        <v>269</v>
      </c>
      <c r="AC56" s="214" t="s">
        <v>364</v>
      </c>
      <c r="AD56" s="224">
        <v>53</v>
      </c>
    </row>
    <row r="57" spans="1:30" ht="99.95" customHeight="1">
      <c r="A57" s="214" t="s">
        <v>571</v>
      </c>
      <c r="B57" s="215" t="s">
        <v>116</v>
      </c>
      <c r="C57" s="232" t="s">
        <v>114</v>
      </c>
      <c r="D57" s="225" t="s">
        <v>117</v>
      </c>
      <c r="E57" s="226">
        <v>43830</v>
      </c>
      <c r="F57" s="227" t="s">
        <v>558</v>
      </c>
      <c r="G57" s="227"/>
      <c r="H57" s="228" t="s">
        <v>344</v>
      </c>
      <c r="I57" s="229"/>
      <c r="J57" s="269" t="s">
        <v>677</v>
      </c>
      <c r="K57" s="269"/>
      <c r="L57" s="9"/>
      <c r="M57" s="12" t="s">
        <v>344</v>
      </c>
      <c r="N57" s="196"/>
      <c r="O57" s="230"/>
      <c r="P57" s="230"/>
      <c r="Q57" s="227"/>
      <c r="R57" s="228" t="s">
        <v>347</v>
      </c>
      <c r="S57" s="229"/>
      <c r="T57" s="230"/>
      <c r="U57" s="227"/>
      <c r="V57" s="220" t="s">
        <v>334</v>
      </c>
      <c r="W57" s="229"/>
      <c r="X57" s="223" t="s">
        <v>283</v>
      </c>
      <c r="Y57" s="214" t="s">
        <v>273</v>
      </c>
      <c r="Z57" s="214" t="s">
        <v>269</v>
      </c>
      <c r="AA57" s="214" t="s">
        <v>278</v>
      </c>
      <c r="AB57" s="214" t="s">
        <v>269</v>
      </c>
      <c r="AC57" s="214" t="s">
        <v>364</v>
      </c>
      <c r="AD57" s="224">
        <v>54</v>
      </c>
    </row>
    <row r="58" spans="1:30" ht="99.95" customHeight="1">
      <c r="A58" s="214" t="s">
        <v>324</v>
      </c>
      <c r="B58" s="215" t="s">
        <v>118</v>
      </c>
      <c r="C58" s="216" t="s">
        <v>119</v>
      </c>
      <c r="D58" s="225" t="s">
        <v>120</v>
      </c>
      <c r="E58" s="226">
        <v>43738</v>
      </c>
      <c r="F58" s="227" t="s">
        <v>538</v>
      </c>
      <c r="G58" s="227"/>
      <c r="H58" s="228" t="s">
        <v>335</v>
      </c>
      <c r="I58" s="229" t="s">
        <v>539</v>
      </c>
      <c r="J58" s="269"/>
      <c r="K58" s="269"/>
      <c r="L58" s="9"/>
      <c r="M58" s="8" t="s">
        <v>335</v>
      </c>
      <c r="N58" s="196"/>
      <c r="O58" s="230"/>
      <c r="P58" s="230"/>
      <c r="Q58" s="227"/>
      <c r="R58" s="228" t="s">
        <v>347</v>
      </c>
      <c r="S58" s="229"/>
      <c r="T58" s="230"/>
      <c r="U58" s="227"/>
      <c r="V58" s="220" t="s">
        <v>334</v>
      </c>
      <c r="W58" s="229"/>
      <c r="X58" s="231" t="s">
        <v>282</v>
      </c>
      <c r="Y58" s="214" t="s">
        <v>275</v>
      </c>
      <c r="Z58" s="214" t="s">
        <v>309</v>
      </c>
      <c r="AA58" s="214" t="s">
        <v>278</v>
      </c>
      <c r="AB58" s="214" t="s">
        <v>270</v>
      </c>
      <c r="AC58" s="214" t="s">
        <v>367</v>
      </c>
      <c r="AD58" s="224">
        <v>55</v>
      </c>
    </row>
    <row r="59" spans="1:30" ht="99.95" customHeight="1">
      <c r="A59" s="214" t="s">
        <v>324</v>
      </c>
      <c r="B59" s="215" t="s">
        <v>121</v>
      </c>
      <c r="C59" s="216" t="s">
        <v>122</v>
      </c>
      <c r="D59" s="225" t="s">
        <v>123</v>
      </c>
      <c r="E59" s="226">
        <v>43738</v>
      </c>
      <c r="F59" s="227" t="s">
        <v>464</v>
      </c>
      <c r="G59" s="227"/>
      <c r="H59" s="228" t="s">
        <v>344</v>
      </c>
      <c r="I59" s="229" t="s">
        <v>465</v>
      </c>
      <c r="J59" s="269" t="s">
        <v>651</v>
      </c>
      <c r="K59" s="269"/>
      <c r="L59" s="9"/>
      <c r="M59" s="10" t="s">
        <v>335</v>
      </c>
      <c r="N59" s="196"/>
      <c r="O59" s="230"/>
      <c r="P59" s="230"/>
      <c r="Q59" s="227"/>
      <c r="R59" s="228" t="s">
        <v>347</v>
      </c>
      <c r="S59" s="229"/>
      <c r="T59" s="230"/>
      <c r="U59" s="227"/>
      <c r="V59" s="220" t="s">
        <v>334</v>
      </c>
      <c r="W59" s="229"/>
      <c r="X59" s="231" t="s">
        <v>282</v>
      </c>
      <c r="Y59" s="214" t="s">
        <v>275</v>
      </c>
      <c r="Z59" s="214" t="s">
        <v>309</v>
      </c>
      <c r="AA59" s="214" t="s">
        <v>278</v>
      </c>
      <c r="AB59" s="214" t="s">
        <v>270</v>
      </c>
      <c r="AC59" s="214" t="s">
        <v>367</v>
      </c>
      <c r="AD59" s="224">
        <v>56</v>
      </c>
    </row>
    <row r="60" spans="1:30" ht="99.95" customHeight="1">
      <c r="A60" s="214" t="s">
        <v>324</v>
      </c>
      <c r="B60" s="215" t="s">
        <v>124</v>
      </c>
      <c r="C60" s="216" t="s">
        <v>122</v>
      </c>
      <c r="D60" s="225" t="s">
        <v>125</v>
      </c>
      <c r="E60" s="218">
        <v>43921</v>
      </c>
      <c r="F60" s="227" t="s">
        <v>540</v>
      </c>
      <c r="G60" s="227"/>
      <c r="H60" s="228" t="s">
        <v>344</v>
      </c>
      <c r="I60" s="229" t="s">
        <v>541</v>
      </c>
      <c r="J60" s="269" t="s">
        <v>652</v>
      </c>
      <c r="K60" s="269"/>
      <c r="L60" s="9"/>
      <c r="M60" s="10" t="s">
        <v>344</v>
      </c>
      <c r="N60" s="196"/>
      <c r="O60" s="230"/>
      <c r="P60" s="230"/>
      <c r="Q60" s="227"/>
      <c r="R60" s="228" t="s">
        <v>347</v>
      </c>
      <c r="S60" s="229"/>
      <c r="T60" s="230"/>
      <c r="U60" s="227"/>
      <c r="V60" s="220" t="s">
        <v>334</v>
      </c>
      <c r="W60" s="229"/>
      <c r="X60" s="231" t="s">
        <v>280</v>
      </c>
      <c r="Y60" s="214" t="s">
        <v>275</v>
      </c>
      <c r="Z60" s="214" t="s">
        <v>309</v>
      </c>
      <c r="AA60" s="214" t="s">
        <v>278</v>
      </c>
      <c r="AB60" s="214" t="s">
        <v>270</v>
      </c>
      <c r="AC60" s="214" t="s">
        <v>367</v>
      </c>
      <c r="AD60" s="224">
        <v>57</v>
      </c>
    </row>
    <row r="61" spans="1:30" ht="99.95" customHeight="1">
      <c r="A61" s="214" t="s">
        <v>311</v>
      </c>
      <c r="B61" s="215" t="s">
        <v>126</v>
      </c>
      <c r="C61" s="232" t="s">
        <v>127</v>
      </c>
      <c r="D61" s="225" t="s">
        <v>128</v>
      </c>
      <c r="E61" s="218">
        <v>43799</v>
      </c>
      <c r="F61" s="227" t="s">
        <v>519</v>
      </c>
      <c r="G61" s="227"/>
      <c r="H61" s="228" t="s">
        <v>344</v>
      </c>
      <c r="I61" s="229" t="s">
        <v>524</v>
      </c>
      <c r="J61" s="269" t="s">
        <v>626</v>
      </c>
      <c r="K61" s="269"/>
      <c r="L61" s="9"/>
      <c r="M61" s="10" t="s">
        <v>344</v>
      </c>
      <c r="N61" s="196"/>
      <c r="O61" s="230"/>
      <c r="P61" s="230"/>
      <c r="Q61" s="227"/>
      <c r="R61" s="228" t="s">
        <v>347</v>
      </c>
      <c r="S61" s="229"/>
      <c r="T61" s="230"/>
      <c r="U61" s="227"/>
      <c r="V61" s="220" t="s">
        <v>334</v>
      </c>
      <c r="W61" s="229"/>
      <c r="X61" s="223" t="s">
        <v>283</v>
      </c>
      <c r="Y61" s="214" t="s">
        <v>275</v>
      </c>
      <c r="Z61" s="214" t="s">
        <v>310</v>
      </c>
      <c r="AA61" s="214" t="s">
        <v>278</v>
      </c>
      <c r="AB61" s="214" t="s">
        <v>270</v>
      </c>
      <c r="AC61" s="214" t="s">
        <v>367</v>
      </c>
      <c r="AD61" s="224">
        <v>58</v>
      </c>
    </row>
    <row r="62" spans="1:30" ht="99.95" customHeight="1">
      <c r="A62" s="214" t="s">
        <v>311</v>
      </c>
      <c r="B62" s="215" t="s">
        <v>129</v>
      </c>
      <c r="C62" s="232" t="s">
        <v>130</v>
      </c>
      <c r="D62" s="225" t="s">
        <v>131</v>
      </c>
      <c r="E62" s="226">
        <v>43830</v>
      </c>
      <c r="F62" s="227" t="s">
        <v>520</v>
      </c>
      <c r="G62" s="227"/>
      <c r="H62" s="228" t="s">
        <v>344</v>
      </c>
      <c r="I62" s="229"/>
      <c r="J62" s="269" t="s">
        <v>627</v>
      </c>
      <c r="K62" s="269"/>
      <c r="L62" s="9"/>
      <c r="M62" s="10" t="s">
        <v>344</v>
      </c>
      <c r="N62" s="196"/>
      <c r="O62" s="230"/>
      <c r="P62" s="230"/>
      <c r="Q62" s="227"/>
      <c r="R62" s="228" t="s">
        <v>347</v>
      </c>
      <c r="S62" s="229"/>
      <c r="T62" s="230"/>
      <c r="U62" s="227"/>
      <c r="V62" s="220" t="s">
        <v>334</v>
      </c>
      <c r="W62" s="229"/>
      <c r="X62" s="223" t="s">
        <v>283</v>
      </c>
      <c r="Y62" s="214" t="s">
        <v>275</v>
      </c>
      <c r="Z62" s="214" t="s">
        <v>310</v>
      </c>
      <c r="AA62" s="214" t="s">
        <v>278</v>
      </c>
      <c r="AB62" s="214" t="s">
        <v>270</v>
      </c>
      <c r="AC62" s="214" t="s">
        <v>367</v>
      </c>
      <c r="AD62" s="224">
        <v>59</v>
      </c>
    </row>
    <row r="63" spans="1:30" ht="99.95" customHeight="1">
      <c r="A63" s="214" t="s">
        <v>300</v>
      </c>
      <c r="B63" s="215" t="s">
        <v>132</v>
      </c>
      <c r="C63" s="232" t="s">
        <v>133</v>
      </c>
      <c r="D63" s="217" t="s">
        <v>134</v>
      </c>
      <c r="E63" s="218">
        <v>43769</v>
      </c>
      <c r="F63" s="219" t="s">
        <v>665</v>
      </c>
      <c r="G63" s="219"/>
      <c r="H63" s="220" t="s">
        <v>344</v>
      </c>
      <c r="I63" s="221"/>
      <c r="J63" s="268" t="s">
        <v>635</v>
      </c>
      <c r="K63" s="268"/>
      <c r="L63" s="7"/>
      <c r="M63" s="8" t="s">
        <v>335</v>
      </c>
      <c r="N63" s="195"/>
      <c r="O63" s="222"/>
      <c r="P63" s="222"/>
      <c r="Q63" s="219"/>
      <c r="R63" s="220" t="s">
        <v>347</v>
      </c>
      <c r="S63" s="221"/>
      <c r="T63" s="222"/>
      <c r="U63" s="219"/>
      <c r="V63" s="220" t="s">
        <v>334</v>
      </c>
      <c r="W63" s="221"/>
      <c r="X63" s="223" t="s">
        <v>283</v>
      </c>
      <c r="Y63" s="214" t="s">
        <v>275</v>
      </c>
      <c r="Z63" s="214" t="s">
        <v>301</v>
      </c>
      <c r="AA63" s="214" t="s">
        <v>278</v>
      </c>
      <c r="AB63" s="214" t="s">
        <v>270</v>
      </c>
      <c r="AC63" s="214" t="s">
        <v>367</v>
      </c>
      <c r="AD63" s="224">
        <v>60</v>
      </c>
    </row>
    <row r="64" spans="1:30" ht="99.95" customHeight="1">
      <c r="A64" s="214" t="s">
        <v>325</v>
      </c>
      <c r="B64" s="215" t="s">
        <v>135</v>
      </c>
      <c r="C64" s="232" t="s">
        <v>136</v>
      </c>
      <c r="D64" s="225" t="s">
        <v>137</v>
      </c>
      <c r="E64" s="218">
        <v>43769</v>
      </c>
      <c r="F64" s="227" t="s">
        <v>542</v>
      </c>
      <c r="G64" s="227"/>
      <c r="H64" s="228" t="s">
        <v>344</v>
      </c>
      <c r="I64" s="229"/>
      <c r="J64" s="269" t="s">
        <v>653</v>
      </c>
      <c r="K64" s="269"/>
      <c r="L64" s="9"/>
      <c r="M64" s="10" t="s">
        <v>335</v>
      </c>
      <c r="N64" s="196"/>
      <c r="O64" s="230"/>
      <c r="P64" s="230"/>
      <c r="Q64" s="227"/>
      <c r="R64" s="228" t="s">
        <v>347</v>
      </c>
      <c r="S64" s="229"/>
      <c r="T64" s="230"/>
      <c r="U64" s="227"/>
      <c r="V64" s="220" t="s">
        <v>334</v>
      </c>
      <c r="W64" s="229"/>
      <c r="X64" s="223" t="s">
        <v>283</v>
      </c>
      <c r="Y64" s="214" t="s">
        <v>275</v>
      </c>
      <c r="Z64" s="214" t="s">
        <v>326</v>
      </c>
      <c r="AA64" s="214" t="s">
        <v>278</v>
      </c>
      <c r="AB64" s="214" t="s">
        <v>270</v>
      </c>
      <c r="AC64" s="214" t="s">
        <v>367</v>
      </c>
      <c r="AD64" s="224">
        <v>61</v>
      </c>
    </row>
    <row r="65" spans="1:30" ht="219.75" customHeight="1">
      <c r="A65" s="214" t="s">
        <v>483</v>
      </c>
      <c r="B65" s="215" t="s">
        <v>138</v>
      </c>
      <c r="C65" s="216" t="s">
        <v>139</v>
      </c>
      <c r="D65" s="225" t="s">
        <v>140</v>
      </c>
      <c r="E65" s="226">
        <v>43646</v>
      </c>
      <c r="F65" s="227" t="s">
        <v>565</v>
      </c>
      <c r="G65" s="227"/>
      <c r="H65" s="228" t="s">
        <v>339</v>
      </c>
      <c r="I65" s="229" t="s">
        <v>484</v>
      </c>
      <c r="J65" s="9" t="s">
        <v>681</v>
      </c>
      <c r="K65" s="269"/>
      <c r="L65" s="9"/>
      <c r="M65" s="10" t="s">
        <v>346</v>
      </c>
      <c r="N65" s="196"/>
      <c r="O65" s="230"/>
      <c r="P65" s="230"/>
      <c r="Q65" s="227"/>
      <c r="R65" s="228" t="s">
        <v>347</v>
      </c>
      <c r="S65" s="229"/>
      <c r="T65" s="230"/>
      <c r="U65" s="227"/>
      <c r="V65" s="220" t="s">
        <v>334</v>
      </c>
      <c r="W65" s="229"/>
      <c r="X65" s="223" t="s">
        <v>281</v>
      </c>
      <c r="Y65" s="214" t="s">
        <v>274</v>
      </c>
      <c r="Z65" s="214" t="s">
        <v>290</v>
      </c>
      <c r="AA65" s="214" t="s">
        <v>278</v>
      </c>
      <c r="AB65" s="214" t="s">
        <v>271</v>
      </c>
      <c r="AC65" s="214" t="s">
        <v>364</v>
      </c>
      <c r="AD65" s="224">
        <v>62</v>
      </c>
    </row>
    <row r="66" spans="1:30" ht="99.95" customHeight="1">
      <c r="A66" s="214" t="s">
        <v>313</v>
      </c>
      <c r="B66" s="215" t="s">
        <v>141</v>
      </c>
      <c r="C66" s="216" t="s">
        <v>142</v>
      </c>
      <c r="D66" s="217" t="s">
        <v>543</v>
      </c>
      <c r="E66" s="226">
        <v>43646</v>
      </c>
      <c r="F66" s="257" t="s">
        <v>472</v>
      </c>
      <c r="G66" s="219"/>
      <c r="H66" s="220" t="s">
        <v>335</v>
      </c>
      <c r="I66" s="221" t="s">
        <v>473</v>
      </c>
      <c r="J66" s="268"/>
      <c r="K66" s="268"/>
      <c r="L66" s="7"/>
      <c r="M66" s="8" t="s">
        <v>335</v>
      </c>
      <c r="N66" s="195"/>
      <c r="O66" s="222"/>
      <c r="P66" s="222"/>
      <c r="Q66" s="219"/>
      <c r="R66" s="220" t="s">
        <v>347</v>
      </c>
      <c r="S66" s="221"/>
      <c r="T66" s="222"/>
      <c r="U66" s="219"/>
      <c r="V66" s="220" t="s">
        <v>334</v>
      </c>
      <c r="W66" s="221"/>
      <c r="X66" s="223" t="s">
        <v>281</v>
      </c>
      <c r="Y66" s="214" t="s">
        <v>274</v>
      </c>
      <c r="Z66" s="214" t="s">
        <v>312</v>
      </c>
      <c r="AA66" s="214" t="s">
        <v>278</v>
      </c>
      <c r="AB66" s="214" t="s">
        <v>271</v>
      </c>
      <c r="AC66" s="214" t="s">
        <v>364</v>
      </c>
      <c r="AD66" s="224">
        <v>63</v>
      </c>
    </row>
    <row r="67" spans="1:30" ht="99.95" customHeight="1">
      <c r="A67" s="214" t="s">
        <v>313</v>
      </c>
      <c r="B67" s="215" t="s">
        <v>143</v>
      </c>
      <c r="C67" s="216" t="s">
        <v>144</v>
      </c>
      <c r="D67" s="225" t="s">
        <v>145</v>
      </c>
      <c r="E67" s="226">
        <v>43646</v>
      </c>
      <c r="F67" s="265" t="s">
        <v>544</v>
      </c>
      <c r="G67" s="227"/>
      <c r="H67" s="228" t="s">
        <v>335</v>
      </c>
      <c r="I67" s="221" t="s">
        <v>473</v>
      </c>
      <c r="J67" s="269"/>
      <c r="K67" s="269"/>
      <c r="L67" s="9"/>
      <c r="M67" s="8" t="s">
        <v>335</v>
      </c>
      <c r="N67" s="196"/>
      <c r="O67" s="230"/>
      <c r="P67" s="230"/>
      <c r="Q67" s="227"/>
      <c r="R67" s="228" t="s">
        <v>347</v>
      </c>
      <c r="S67" s="229"/>
      <c r="T67" s="230"/>
      <c r="U67" s="227"/>
      <c r="V67" s="220" t="s">
        <v>334</v>
      </c>
      <c r="W67" s="229"/>
      <c r="X67" s="223" t="s">
        <v>281</v>
      </c>
      <c r="Y67" s="214" t="s">
        <v>274</v>
      </c>
      <c r="Z67" s="214" t="s">
        <v>312</v>
      </c>
      <c r="AA67" s="214" t="s">
        <v>278</v>
      </c>
      <c r="AB67" s="214" t="s">
        <v>271</v>
      </c>
      <c r="AC67" s="214" t="s">
        <v>364</v>
      </c>
      <c r="AD67" s="224">
        <v>64</v>
      </c>
    </row>
    <row r="68" spans="1:30" ht="99.95" customHeight="1">
      <c r="A68" s="214" t="s">
        <v>313</v>
      </c>
      <c r="B68" s="215" t="s">
        <v>146</v>
      </c>
      <c r="C68" s="232" t="s">
        <v>147</v>
      </c>
      <c r="D68" s="225" t="s">
        <v>148</v>
      </c>
      <c r="E68" s="218">
        <v>43769</v>
      </c>
      <c r="F68" s="227" t="s">
        <v>474</v>
      </c>
      <c r="G68" s="227"/>
      <c r="H68" s="228" t="s">
        <v>344</v>
      </c>
      <c r="I68" s="229"/>
      <c r="J68" s="269" t="s">
        <v>582</v>
      </c>
      <c r="K68" s="269"/>
      <c r="L68" s="9"/>
      <c r="M68" s="10" t="s">
        <v>344</v>
      </c>
      <c r="N68" s="196" t="s">
        <v>583</v>
      </c>
      <c r="O68" s="230"/>
      <c r="P68" s="230"/>
      <c r="Q68" s="227"/>
      <c r="R68" s="228" t="s">
        <v>347</v>
      </c>
      <c r="S68" s="229"/>
      <c r="T68" s="230"/>
      <c r="U68" s="227"/>
      <c r="V68" s="220" t="s">
        <v>334</v>
      </c>
      <c r="W68" s="229"/>
      <c r="X68" s="223" t="s">
        <v>283</v>
      </c>
      <c r="Y68" s="214" t="s">
        <v>274</v>
      </c>
      <c r="Z68" s="214" t="s">
        <v>312</v>
      </c>
      <c r="AA68" s="214" t="s">
        <v>278</v>
      </c>
      <c r="AB68" s="214" t="s">
        <v>271</v>
      </c>
      <c r="AC68" s="214" t="s">
        <v>364</v>
      </c>
      <c r="AD68" s="224">
        <v>65</v>
      </c>
    </row>
    <row r="69" spans="1:30" ht="99.95" hidden="1" customHeight="1">
      <c r="A69" s="214" t="s">
        <v>327</v>
      </c>
      <c r="B69" s="215" t="s">
        <v>153</v>
      </c>
      <c r="C69" s="232" t="s">
        <v>154</v>
      </c>
      <c r="D69" s="225" t="s">
        <v>155</v>
      </c>
      <c r="E69" s="218">
        <v>43921</v>
      </c>
      <c r="F69" s="266">
        <v>10</v>
      </c>
      <c r="G69" s="267">
        <v>25</v>
      </c>
      <c r="H69" s="228" t="s">
        <v>344</v>
      </c>
      <c r="I69" s="229" t="s">
        <v>517</v>
      </c>
      <c r="J69" s="282" t="s">
        <v>666</v>
      </c>
      <c r="K69" s="283">
        <v>15</v>
      </c>
      <c r="L69" s="9"/>
      <c r="M69" s="10" t="s">
        <v>344</v>
      </c>
      <c r="N69" s="269" t="s">
        <v>654</v>
      </c>
      <c r="O69" s="230"/>
      <c r="P69" s="230"/>
      <c r="Q69" s="227"/>
      <c r="R69" s="228" t="s">
        <v>347</v>
      </c>
      <c r="S69" s="229"/>
      <c r="T69" s="230"/>
      <c r="U69" s="227"/>
      <c r="V69" s="220" t="s">
        <v>334</v>
      </c>
      <c r="W69" s="229"/>
      <c r="X69" s="231" t="s">
        <v>280</v>
      </c>
      <c r="Y69" s="214" t="s">
        <v>275</v>
      </c>
      <c r="Z69" s="214" t="s">
        <v>314</v>
      </c>
      <c r="AA69" s="214" t="s">
        <v>276</v>
      </c>
      <c r="AB69" s="214" t="s">
        <v>266</v>
      </c>
      <c r="AC69" s="214" t="s">
        <v>422</v>
      </c>
      <c r="AD69" s="224">
        <v>66</v>
      </c>
    </row>
    <row r="70" spans="1:30" ht="99.95" hidden="1" customHeight="1">
      <c r="A70" s="214" t="s">
        <v>327</v>
      </c>
      <c r="B70" s="215" t="s">
        <v>156</v>
      </c>
      <c r="C70" s="232" t="s">
        <v>154</v>
      </c>
      <c r="D70" s="225" t="s">
        <v>157</v>
      </c>
      <c r="E70" s="218">
        <v>43921</v>
      </c>
      <c r="F70" s="227" t="s">
        <v>518</v>
      </c>
      <c r="G70" s="227"/>
      <c r="H70" s="228" t="s">
        <v>348</v>
      </c>
      <c r="I70" s="229"/>
      <c r="J70" s="269"/>
      <c r="K70" s="269"/>
      <c r="L70" s="9"/>
      <c r="M70" s="10" t="s">
        <v>348</v>
      </c>
      <c r="N70" s="196"/>
      <c r="O70" s="230"/>
      <c r="P70" s="230"/>
      <c r="Q70" s="227"/>
      <c r="R70" s="228" t="s">
        <v>347</v>
      </c>
      <c r="S70" s="229"/>
      <c r="T70" s="230"/>
      <c r="U70" s="227"/>
      <c r="V70" s="220" t="s">
        <v>334</v>
      </c>
      <c r="W70" s="229"/>
      <c r="X70" s="231" t="s">
        <v>280</v>
      </c>
      <c r="Y70" s="214" t="s">
        <v>275</v>
      </c>
      <c r="Z70" s="214" t="s">
        <v>314</v>
      </c>
      <c r="AA70" s="214" t="s">
        <v>276</v>
      </c>
      <c r="AB70" s="214" t="s">
        <v>266</v>
      </c>
      <c r="AC70" s="214" t="s">
        <v>422</v>
      </c>
      <c r="AD70" s="224">
        <v>67</v>
      </c>
    </row>
    <row r="71" spans="1:30" ht="99.95" hidden="1" customHeight="1">
      <c r="A71" s="214" t="s">
        <v>571</v>
      </c>
      <c r="B71" s="215" t="s">
        <v>158</v>
      </c>
      <c r="C71" s="216" t="s">
        <v>159</v>
      </c>
      <c r="D71" s="217" t="s">
        <v>160</v>
      </c>
      <c r="E71" s="234"/>
      <c r="F71" s="235" t="s">
        <v>551</v>
      </c>
      <c r="G71" s="235"/>
      <c r="H71" s="236" t="s">
        <v>344</v>
      </c>
      <c r="I71" s="237"/>
      <c r="J71" s="270" t="s">
        <v>660</v>
      </c>
      <c r="K71" s="279">
        <v>0.95</v>
      </c>
      <c r="L71" s="11"/>
      <c r="M71" s="12" t="s">
        <v>344</v>
      </c>
      <c r="N71" s="197"/>
      <c r="O71" s="238"/>
      <c r="P71" s="238"/>
      <c r="Q71" s="235"/>
      <c r="R71" s="236" t="s">
        <v>347</v>
      </c>
      <c r="S71" s="237"/>
      <c r="T71" s="238"/>
      <c r="U71" s="235"/>
      <c r="V71" s="220" t="s">
        <v>334</v>
      </c>
      <c r="W71" s="237"/>
      <c r="X71" s="239" t="s">
        <v>284</v>
      </c>
      <c r="Y71" s="214" t="s">
        <v>273</v>
      </c>
      <c r="Z71" s="214" t="s">
        <v>269</v>
      </c>
      <c r="AA71" s="214" t="s">
        <v>276</v>
      </c>
      <c r="AB71" s="214" t="s">
        <v>269</v>
      </c>
      <c r="AC71" s="214" t="s">
        <v>364</v>
      </c>
      <c r="AD71" s="224">
        <v>68</v>
      </c>
    </row>
    <row r="72" spans="1:30" ht="99.95" hidden="1" customHeight="1">
      <c r="A72" s="214" t="s">
        <v>571</v>
      </c>
      <c r="B72" s="215" t="s">
        <v>161</v>
      </c>
      <c r="C72" s="216" t="s">
        <v>162</v>
      </c>
      <c r="D72" s="217" t="s">
        <v>160</v>
      </c>
      <c r="E72" s="234"/>
      <c r="F72" s="235" t="s">
        <v>552</v>
      </c>
      <c r="G72" s="235"/>
      <c r="H72" s="236" t="s">
        <v>344</v>
      </c>
      <c r="I72" s="237"/>
      <c r="J72" s="270" t="s">
        <v>661</v>
      </c>
      <c r="K72" s="279">
        <v>0.94</v>
      </c>
      <c r="L72" s="11"/>
      <c r="M72" s="12" t="s">
        <v>344</v>
      </c>
      <c r="N72" s="197"/>
      <c r="O72" s="238"/>
      <c r="P72" s="238"/>
      <c r="Q72" s="235"/>
      <c r="R72" s="236" t="s">
        <v>347</v>
      </c>
      <c r="S72" s="237"/>
      <c r="T72" s="238"/>
      <c r="U72" s="235"/>
      <c r="V72" s="220" t="s">
        <v>334</v>
      </c>
      <c r="W72" s="237"/>
      <c r="X72" s="239" t="s">
        <v>284</v>
      </c>
      <c r="Y72" s="214" t="s">
        <v>273</v>
      </c>
      <c r="Z72" s="214" t="s">
        <v>269</v>
      </c>
      <c r="AA72" s="214" t="s">
        <v>276</v>
      </c>
      <c r="AB72" s="214" t="s">
        <v>269</v>
      </c>
      <c r="AC72" s="214" t="s">
        <v>364</v>
      </c>
      <c r="AD72" s="224">
        <v>69</v>
      </c>
    </row>
    <row r="73" spans="1:30" ht="99.95" hidden="1" customHeight="1">
      <c r="A73" s="214" t="s">
        <v>571</v>
      </c>
      <c r="B73" s="215" t="s">
        <v>163</v>
      </c>
      <c r="C73" s="216" t="s">
        <v>164</v>
      </c>
      <c r="D73" s="217" t="s">
        <v>160</v>
      </c>
      <c r="E73" s="234"/>
      <c r="F73" s="235" t="s">
        <v>553</v>
      </c>
      <c r="G73" s="235"/>
      <c r="H73" s="236" t="s">
        <v>344</v>
      </c>
      <c r="I73" s="237"/>
      <c r="J73" s="270" t="s">
        <v>662</v>
      </c>
      <c r="K73" s="279">
        <v>0.99</v>
      </c>
      <c r="L73" s="11"/>
      <c r="M73" s="12" t="s">
        <v>344</v>
      </c>
      <c r="N73" s="197"/>
      <c r="O73" s="238"/>
      <c r="P73" s="238"/>
      <c r="Q73" s="235"/>
      <c r="R73" s="236" t="s">
        <v>347</v>
      </c>
      <c r="S73" s="237"/>
      <c r="T73" s="238"/>
      <c r="U73" s="235"/>
      <c r="V73" s="220" t="s">
        <v>334</v>
      </c>
      <c r="W73" s="237"/>
      <c r="X73" s="239" t="s">
        <v>284</v>
      </c>
      <c r="Y73" s="214" t="s">
        <v>273</v>
      </c>
      <c r="Z73" s="214" t="s">
        <v>269</v>
      </c>
      <c r="AA73" s="214" t="s">
        <v>276</v>
      </c>
      <c r="AB73" s="214" t="s">
        <v>269</v>
      </c>
      <c r="AC73" s="214" t="s">
        <v>364</v>
      </c>
      <c r="AD73" s="224">
        <v>70</v>
      </c>
    </row>
    <row r="74" spans="1:30" ht="99.95" hidden="1" customHeight="1">
      <c r="A74" s="214" t="s">
        <v>571</v>
      </c>
      <c r="B74" s="215" t="s">
        <v>165</v>
      </c>
      <c r="C74" s="232" t="s">
        <v>166</v>
      </c>
      <c r="D74" s="225" t="s">
        <v>167</v>
      </c>
      <c r="E74" s="226">
        <v>43830</v>
      </c>
      <c r="F74" s="227" t="s">
        <v>559</v>
      </c>
      <c r="G74" s="227"/>
      <c r="H74" s="228" t="s">
        <v>344</v>
      </c>
      <c r="I74" s="229"/>
      <c r="J74" s="269" t="s">
        <v>559</v>
      </c>
      <c r="K74" s="269"/>
      <c r="L74" s="9"/>
      <c r="M74" s="12" t="s">
        <v>344</v>
      </c>
      <c r="N74" s="196"/>
      <c r="O74" s="230"/>
      <c r="P74" s="230"/>
      <c r="Q74" s="227"/>
      <c r="R74" s="228" t="s">
        <v>347</v>
      </c>
      <c r="S74" s="229"/>
      <c r="T74" s="230"/>
      <c r="U74" s="227"/>
      <c r="V74" s="220" t="s">
        <v>334</v>
      </c>
      <c r="W74" s="229"/>
      <c r="X74" s="223" t="s">
        <v>281</v>
      </c>
      <c r="Y74" s="214" t="s">
        <v>273</v>
      </c>
      <c r="Z74" s="214" t="s">
        <v>269</v>
      </c>
      <c r="AA74" s="214" t="s">
        <v>276</v>
      </c>
      <c r="AB74" s="214" t="s">
        <v>269</v>
      </c>
      <c r="AC74" s="214" t="s">
        <v>364</v>
      </c>
      <c r="AD74" s="224">
        <v>71</v>
      </c>
    </row>
    <row r="75" spans="1:30" ht="99.95" hidden="1" customHeight="1">
      <c r="A75" s="214" t="s">
        <v>571</v>
      </c>
      <c r="B75" s="215" t="s">
        <v>168</v>
      </c>
      <c r="C75" s="232" t="s">
        <v>166</v>
      </c>
      <c r="D75" s="217" t="s">
        <v>169</v>
      </c>
      <c r="E75" s="226">
        <v>43830</v>
      </c>
      <c r="F75" s="219" t="s">
        <v>558</v>
      </c>
      <c r="G75" s="219"/>
      <c r="H75" s="220" t="s">
        <v>344</v>
      </c>
      <c r="I75" s="221"/>
      <c r="J75" s="269" t="s">
        <v>677</v>
      </c>
      <c r="K75" s="268"/>
      <c r="L75" s="7"/>
      <c r="M75" s="12" t="s">
        <v>344</v>
      </c>
      <c r="N75" s="195"/>
      <c r="O75" s="222"/>
      <c r="P75" s="222"/>
      <c r="Q75" s="219"/>
      <c r="R75" s="220" t="s">
        <v>347</v>
      </c>
      <c r="S75" s="221"/>
      <c r="T75" s="222"/>
      <c r="U75" s="219"/>
      <c r="V75" s="220" t="s">
        <v>334</v>
      </c>
      <c r="W75" s="221"/>
      <c r="X75" s="223" t="s">
        <v>283</v>
      </c>
      <c r="Y75" s="214" t="s">
        <v>273</v>
      </c>
      <c r="Z75" s="214" t="s">
        <v>269</v>
      </c>
      <c r="AA75" s="214" t="s">
        <v>276</v>
      </c>
      <c r="AB75" s="214" t="s">
        <v>269</v>
      </c>
      <c r="AC75" s="214" t="s">
        <v>364</v>
      </c>
      <c r="AD75" s="224">
        <v>72</v>
      </c>
    </row>
    <row r="76" spans="1:30" ht="99.95" hidden="1" customHeight="1">
      <c r="A76" s="214" t="s">
        <v>571</v>
      </c>
      <c r="B76" s="215" t="s">
        <v>170</v>
      </c>
      <c r="C76" s="232" t="s">
        <v>171</v>
      </c>
      <c r="D76" s="225" t="s">
        <v>172</v>
      </c>
      <c r="E76" s="218">
        <v>43769</v>
      </c>
      <c r="F76" s="227" t="s">
        <v>560</v>
      </c>
      <c r="G76" s="227"/>
      <c r="H76" s="228" t="s">
        <v>344</v>
      </c>
      <c r="I76" s="229"/>
      <c r="J76" s="269" t="s">
        <v>676</v>
      </c>
      <c r="K76" s="269"/>
      <c r="L76" s="9"/>
      <c r="M76" s="12" t="s">
        <v>344</v>
      </c>
      <c r="N76" s="196"/>
      <c r="O76" s="230"/>
      <c r="P76" s="230"/>
      <c r="Q76" s="227"/>
      <c r="R76" s="228" t="s">
        <v>347</v>
      </c>
      <c r="S76" s="229"/>
      <c r="T76" s="230"/>
      <c r="U76" s="227"/>
      <c r="V76" s="220" t="s">
        <v>334</v>
      </c>
      <c r="W76" s="229"/>
      <c r="X76" s="223" t="s">
        <v>283</v>
      </c>
      <c r="Y76" s="214" t="s">
        <v>273</v>
      </c>
      <c r="Z76" s="214" t="s">
        <v>269</v>
      </c>
      <c r="AA76" s="214" t="s">
        <v>276</v>
      </c>
      <c r="AB76" s="214" t="s">
        <v>269</v>
      </c>
      <c r="AC76" s="214" t="s">
        <v>364</v>
      </c>
      <c r="AD76" s="224">
        <v>73</v>
      </c>
    </row>
    <row r="77" spans="1:30" ht="99.95" hidden="1" customHeight="1">
      <c r="A77" s="214" t="s">
        <v>571</v>
      </c>
      <c r="B77" s="215" t="s">
        <v>173</v>
      </c>
      <c r="C77" s="232" t="s">
        <v>171</v>
      </c>
      <c r="D77" s="225" t="s">
        <v>174</v>
      </c>
      <c r="E77" s="218">
        <v>43769</v>
      </c>
      <c r="F77" s="227" t="s">
        <v>560</v>
      </c>
      <c r="G77" s="227"/>
      <c r="H77" s="228" t="s">
        <v>344</v>
      </c>
      <c r="I77" s="229"/>
      <c r="J77" s="269" t="s">
        <v>676</v>
      </c>
      <c r="K77" s="269"/>
      <c r="L77" s="9"/>
      <c r="M77" s="12" t="s">
        <v>344</v>
      </c>
      <c r="N77" s="196"/>
      <c r="O77" s="230"/>
      <c r="P77" s="230"/>
      <c r="Q77" s="227"/>
      <c r="R77" s="228" t="s">
        <v>347</v>
      </c>
      <c r="S77" s="229"/>
      <c r="T77" s="230"/>
      <c r="U77" s="227"/>
      <c r="V77" s="220" t="s">
        <v>334</v>
      </c>
      <c r="W77" s="229"/>
      <c r="X77" s="223" t="s">
        <v>283</v>
      </c>
      <c r="Y77" s="214" t="s">
        <v>273</v>
      </c>
      <c r="Z77" s="214" t="s">
        <v>269</v>
      </c>
      <c r="AA77" s="214" t="s">
        <v>276</v>
      </c>
      <c r="AB77" s="214" t="s">
        <v>269</v>
      </c>
      <c r="AC77" s="214" t="s">
        <v>364</v>
      </c>
      <c r="AD77" s="224">
        <v>74</v>
      </c>
    </row>
    <row r="78" spans="1:30" ht="99.95" hidden="1" customHeight="1">
      <c r="A78" s="214" t="s">
        <v>571</v>
      </c>
      <c r="B78" s="215" t="s">
        <v>175</v>
      </c>
      <c r="C78" s="232" t="s">
        <v>171</v>
      </c>
      <c r="D78" s="225" t="s">
        <v>176</v>
      </c>
      <c r="E78" s="218">
        <v>43921</v>
      </c>
      <c r="F78" s="227" t="s">
        <v>562</v>
      </c>
      <c r="G78" s="227"/>
      <c r="H78" s="228" t="s">
        <v>344</v>
      </c>
      <c r="I78" s="229"/>
      <c r="J78" s="269" t="s">
        <v>559</v>
      </c>
      <c r="K78" s="269"/>
      <c r="L78" s="9"/>
      <c r="M78" s="12" t="s">
        <v>344</v>
      </c>
      <c r="N78" s="196"/>
      <c r="O78" s="230"/>
      <c r="P78" s="230"/>
      <c r="Q78" s="227"/>
      <c r="R78" s="228" t="s">
        <v>347</v>
      </c>
      <c r="S78" s="229"/>
      <c r="T78" s="230"/>
      <c r="U78" s="227"/>
      <c r="V78" s="220" t="s">
        <v>334</v>
      </c>
      <c r="W78" s="229"/>
      <c r="X78" s="231" t="s">
        <v>280</v>
      </c>
      <c r="Y78" s="214" t="s">
        <v>273</v>
      </c>
      <c r="Z78" s="214" t="s">
        <v>269</v>
      </c>
      <c r="AA78" s="214" t="s">
        <v>276</v>
      </c>
      <c r="AB78" s="214" t="s">
        <v>269</v>
      </c>
      <c r="AC78" s="214" t="s">
        <v>364</v>
      </c>
      <c r="AD78" s="224">
        <v>75</v>
      </c>
    </row>
    <row r="79" spans="1:30" ht="99.95" hidden="1" customHeight="1">
      <c r="A79" s="214" t="s">
        <v>571</v>
      </c>
      <c r="B79" s="215" t="s">
        <v>177</v>
      </c>
      <c r="C79" s="232" t="s">
        <v>178</v>
      </c>
      <c r="D79" s="225" t="s">
        <v>179</v>
      </c>
      <c r="E79" s="218">
        <v>43921</v>
      </c>
      <c r="F79" s="227" t="s">
        <v>561</v>
      </c>
      <c r="G79" s="227"/>
      <c r="H79" s="228" t="s">
        <v>344</v>
      </c>
      <c r="I79" s="229"/>
      <c r="J79" s="269" t="s">
        <v>678</v>
      </c>
      <c r="K79" s="269"/>
      <c r="L79" s="9"/>
      <c r="M79" s="12" t="s">
        <v>344</v>
      </c>
      <c r="N79" s="196"/>
      <c r="O79" s="230"/>
      <c r="P79" s="230"/>
      <c r="Q79" s="227"/>
      <c r="R79" s="228" t="s">
        <v>347</v>
      </c>
      <c r="S79" s="229"/>
      <c r="T79" s="230"/>
      <c r="U79" s="227"/>
      <c r="V79" s="220" t="s">
        <v>334</v>
      </c>
      <c r="W79" s="229"/>
      <c r="X79" s="231" t="s">
        <v>280</v>
      </c>
      <c r="Y79" s="214" t="s">
        <v>273</v>
      </c>
      <c r="Z79" s="214" t="s">
        <v>269</v>
      </c>
      <c r="AA79" s="214" t="s">
        <v>276</v>
      </c>
      <c r="AB79" s="214" t="s">
        <v>269</v>
      </c>
      <c r="AC79" s="214" t="s">
        <v>364</v>
      </c>
      <c r="AD79" s="224">
        <v>76</v>
      </c>
    </row>
    <row r="80" spans="1:30" ht="99.95" hidden="1" customHeight="1">
      <c r="A80" s="214" t="s">
        <v>313</v>
      </c>
      <c r="B80" s="215" t="s">
        <v>180</v>
      </c>
      <c r="C80" s="216" t="s">
        <v>181</v>
      </c>
      <c r="D80" s="217" t="s">
        <v>182</v>
      </c>
      <c r="E80" s="218">
        <v>43769</v>
      </c>
      <c r="F80" s="219" t="s">
        <v>475</v>
      </c>
      <c r="G80" s="219"/>
      <c r="H80" s="220" t="s">
        <v>344</v>
      </c>
      <c r="I80" s="221"/>
      <c r="J80" s="268" t="s">
        <v>584</v>
      </c>
      <c r="K80" s="268"/>
      <c r="L80" s="7"/>
      <c r="M80" s="8" t="s">
        <v>344</v>
      </c>
      <c r="N80" s="195" t="s">
        <v>585</v>
      </c>
      <c r="O80" s="222"/>
      <c r="P80" s="222"/>
      <c r="Q80" s="219"/>
      <c r="R80" s="220" t="s">
        <v>347</v>
      </c>
      <c r="S80" s="221"/>
      <c r="T80" s="222"/>
      <c r="U80" s="219"/>
      <c r="V80" s="220" t="s">
        <v>334</v>
      </c>
      <c r="W80" s="221"/>
      <c r="X80" s="223" t="s">
        <v>283</v>
      </c>
      <c r="Y80" s="214" t="s">
        <v>274</v>
      </c>
      <c r="Z80" s="214" t="s">
        <v>312</v>
      </c>
      <c r="AA80" s="214" t="s">
        <v>276</v>
      </c>
      <c r="AB80" s="214" t="s">
        <v>271</v>
      </c>
      <c r="AC80" s="214" t="s">
        <v>364</v>
      </c>
      <c r="AD80" s="224">
        <v>77</v>
      </c>
    </row>
    <row r="81" spans="1:30" ht="99.95" hidden="1" customHeight="1">
      <c r="A81" s="214" t="s">
        <v>275</v>
      </c>
      <c r="B81" s="215" t="s">
        <v>183</v>
      </c>
      <c r="C81" s="216" t="s">
        <v>184</v>
      </c>
      <c r="D81" s="217" t="s">
        <v>185</v>
      </c>
      <c r="E81" s="226">
        <v>43830</v>
      </c>
      <c r="F81" s="219"/>
      <c r="G81" s="219"/>
      <c r="H81" s="220" t="s">
        <v>348</v>
      </c>
      <c r="I81" s="221"/>
      <c r="J81" s="268" t="s">
        <v>659</v>
      </c>
      <c r="K81" s="268"/>
      <c r="L81" s="7"/>
      <c r="M81" s="8" t="s">
        <v>348</v>
      </c>
      <c r="N81" s="195"/>
      <c r="O81" s="222"/>
      <c r="P81" s="222"/>
      <c r="Q81" s="219"/>
      <c r="R81" s="220" t="s">
        <v>347</v>
      </c>
      <c r="S81" s="221"/>
      <c r="T81" s="222"/>
      <c r="U81" s="219"/>
      <c r="V81" s="220" t="s">
        <v>334</v>
      </c>
      <c r="W81" s="221"/>
      <c r="X81" s="223" t="s">
        <v>283</v>
      </c>
      <c r="Y81" s="214" t="s">
        <v>275</v>
      </c>
      <c r="Z81" s="214" t="s">
        <v>314</v>
      </c>
      <c r="AA81" s="214" t="s">
        <v>276</v>
      </c>
      <c r="AB81" s="214" t="s">
        <v>271</v>
      </c>
      <c r="AC81" s="214" t="s">
        <v>364</v>
      </c>
      <c r="AD81" s="224">
        <v>78</v>
      </c>
    </row>
    <row r="82" spans="1:30" ht="99.95" hidden="1" customHeight="1">
      <c r="A82" s="214" t="s">
        <v>313</v>
      </c>
      <c r="B82" s="215" t="s">
        <v>186</v>
      </c>
      <c r="C82" s="216" t="s">
        <v>187</v>
      </c>
      <c r="D82" s="225" t="s">
        <v>188</v>
      </c>
      <c r="E82" s="218">
        <v>43921</v>
      </c>
      <c r="F82" s="227"/>
      <c r="G82" s="227"/>
      <c r="H82" s="228" t="s">
        <v>348</v>
      </c>
      <c r="I82" s="229"/>
      <c r="J82" s="269"/>
      <c r="K82" s="269"/>
      <c r="L82" s="9"/>
      <c r="M82" s="10" t="s">
        <v>348</v>
      </c>
      <c r="N82" s="196"/>
      <c r="O82" s="230"/>
      <c r="P82" s="230"/>
      <c r="Q82" s="227"/>
      <c r="R82" s="228" t="s">
        <v>347</v>
      </c>
      <c r="S82" s="229"/>
      <c r="T82" s="230"/>
      <c r="U82" s="227"/>
      <c r="V82" s="220" t="s">
        <v>334</v>
      </c>
      <c r="W82" s="229"/>
      <c r="X82" s="231" t="s">
        <v>280</v>
      </c>
      <c r="Y82" s="214" t="s">
        <v>274</v>
      </c>
      <c r="Z82" s="214" t="s">
        <v>312</v>
      </c>
      <c r="AA82" s="214" t="s">
        <v>276</v>
      </c>
      <c r="AB82" s="214" t="s">
        <v>271</v>
      </c>
      <c r="AC82" s="214" t="s">
        <v>364</v>
      </c>
      <c r="AD82" s="224">
        <v>79</v>
      </c>
    </row>
    <row r="83" spans="1:30" ht="99.95" hidden="1" customHeight="1">
      <c r="A83" s="214" t="s">
        <v>313</v>
      </c>
      <c r="B83" s="215" t="s">
        <v>189</v>
      </c>
      <c r="C83" s="216" t="s">
        <v>190</v>
      </c>
      <c r="D83" s="225" t="s">
        <v>191</v>
      </c>
      <c r="E83" s="218">
        <v>43769</v>
      </c>
      <c r="F83" s="229" t="s">
        <v>567</v>
      </c>
      <c r="G83" s="227"/>
      <c r="H83" s="228" t="s">
        <v>344</v>
      </c>
      <c r="I83" s="229"/>
      <c r="J83" s="269" t="s">
        <v>586</v>
      </c>
      <c r="K83" s="269"/>
      <c r="L83" s="9"/>
      <c r="M83" s="10" t="s">
        <v>344</v>
      </c>
      <c r="N83" s="196"/>
      <c r="O83" s="230"/>
      <c r="P83" s="230"/>
      <c r="Q83" s="227"/>
      <c r="R83" s="228" t="s">
        <v>347</v>
      </c>
      <c r="S83" s="229"/>
      <c r="T83" s="230"/>
      <c r="U83" s="227"/>
      <c r="V83" s="220" t="s">
        <v>334</v>
      </c>
      <c r="W83" s="229"/>
      <c r="X83" s="223" t="s">
        <v>283</v>
      </c>
      <c r="Y83" s="214" t="s">
        <v>274</v>
      </c>
      <c r="Z83" s="214" t="s">
        <v>312</v>
      </c>
      <c r="AA83" s="214" t="s">
        <v>276</v>
      </c>
      <c r="AB83" s="214" t="s">
        <v>271</v>
      </c>
      <c r="AC83" s="214" t="s">
        <v>364</v>
      </c>
      <c r="AD83" s="224">
        <v>80</v>
      </c>
    </row>
    <row r="84" spans="1:30" ht="99.95" hidden="1" customHeight="1">
      <c r="A84" s="214" t="s">
        <v>313</v>
      </c>
      <c r="B84" s="215" t="s">
        <v>192</v>
      </c>
      <c r="C84" s="216" t="s">
        <v>193</v>
      </c>
      <c r="D84" s="225" t="s">
        <v>194</v>
      </c>
      <c r="E84" s="218">
        <v>43921</v>
      </c>
      <c r="F84" s="227" t="s">
        <v>476</v>
      </c>
      <c r="G84" s="227" t="s">
        <v>477</v>
      </c>
      <c r="H84" s="228" t="s">
        <v>344</v>
      </c>
      <c r="I84" s="229" t="s">
        <v>478</v>
      </c>
      <c r="J84" s="269" t="s">
        <v>587</v>
      </c>
      <c r="K84" s="284">
        <v>2</v>
      </c>
      <c r="L84" s="283">
        <v>3</v>
      </c>
      <c r="M84" s="10" t="s">
        <v>344</v>
      </c>
      <c r="N84" s="196" t="s">
        <v>588</v>
      </c>
      <c r="O84" s="230"/>
      <c r="P84" s="230"/>
      <c r="Q84" s="227"/>
      <c r="R84" s="228" t="s">
        <v>347</v>
      </c>
      <c r="S84" s="229"/>
      <c r="T84" s="230"/>
      <c r="U84" s="227"/>
      <c r="V84" s="220" t="s">
        <v>334</v>
      </c>
      <c r="W84" s="229"/>
      <c r="X84" s="231" t="s">
        <v>280</v>
      </c>
      <c r="Y84" s="214" t="s">
        <v>274</v>
      </c>
      <c r="Z84" s="214" t="s">
        <v>312</v>
      </c>
      <c r="AA84" s="214" t="s">
        <v>276</v>
      </c>
      <c r="AB84" s="214" t="s">
        <v>271</v>
      </c>
      <c r="AC84" s="214" t="s">
        <v>364</v>
      </c>
      <c r="AD84" s="224">
        <v>81</v>
      </c>
    </row>
    <row r="85" spans="1:30" ht="99.95" hidden="1" customHeight="1">
      <c r="A85" s="214" t="s">
        <v>313</v>
      </c>
      <c r="B85" s="215" t="s">
        <v>195</v>
      </c>
      <c r="C85" s="216" t="s">
        <v>196</v>
      </c>
      <c r="D85" s="225" t="s">
        <v>197</v>
      </c>
      <c r="E85" s="218">
        <v>43921</v>
      </c>
      <c r="F85" s="227" t="s">
        <v>545</v>
      </c>
      <c r="G85" s="227"/>
      <c r="H85" s="228" t="s">
        <v>344</v>
      </c>
      <c r="I85" s="229" t="s">
        <v>479</v>
      </c>
      <c r="J85" s="269" t="s">
        <v>589</v>
      </c>
      <c r="K85" s="269"/>
      <c r="L85" s="9"/>
      <c r="M85" s="10" t="s">
        <v>344</v>
      </c>
      <c r="N85" s="196" t="s">
        <v>590</v>
      </c>
      <c r="O85" s="230"/>
      <c r="P85" s="230"/>
      <c r="Q85" s="227"/>
      <c r="R85" s="228" t="s">
        <v>347</v>
      </c>
      <c r="S85" s="229"/>
      <c r="T85" s="230"/>
      <c r="U85" s="227"/>
      <c r="V85" s="220" t="s">
        <v>334</v>
      </c>
      <c r="W85" s="229"/>
      <c r="X85" s="231" t="s">
        <v>280</v>
      </c>
      <c r="Y85" s="214" t="s">
        <v>274</v>
      </c>
      <c r="Z85" s="214" t="s">
        <v>312</v>
      </c>
      <c r="AA85" s="214" t="s">
        <v>276</v>
      </c>
      <c r="AB85" s="214" t="s">
        <v>271</v>
      </c>
      <c r="AC85" s="214" t="s">
        <v>364</v>
      </c>
      <c r="AD85" s="224">
        <v>82</v>
      </c>
    </row>
    <row r="86" spans="1:30" ht="99.95" hidden="1" customHeight="1">
      <c r="A86" s="214" t="s">
        <v>366</v>
      </c>
      <c r="B86" s="215" t="s">
        <v>198</v>
      </c>
      <c r="C86" s="232" t="s">
        <v>199</v>
      </c>
      <c r="D86" s="225" t="s">
        <v>200</v>
      </c>
      <c r="E86" s="218">
        <v>43921</v>
      </c>
      <c r="F86" s="227" t="s">
        <v>498</v>
      </c>
      <c r="G86" s="227"/>
      <c r="H86" s="228" t="s">
        <v>344</v>
      </c>
      <c r="I86" s="229"/>
      <c r="J86" s="269" t="s">
        <v>633</v>
      </c>
      <c r="K86" s="269" t="s">
        <v>655</v>
      </c>
      <c r="L86" s="9"/>
      <c r="M86" s="10" t="s">
        <v>344</v>
      </c>
      <c r="N86" s="196"/>
      <c r="O86" s="230"/>
      <c r="P86" s="230"/>
      <c r="Q86" s="227"/>
      <c r="R86" s="228" t="s">
        <v>347</v>
      </c>
      <c r="S86" s="229"/>
      <c r="T86" s="230"/>
      <c r="U86" s="227"/>
      <c r="V86" s="220" t="s">
        <v>334</v>
      </c>
      <c r="W86" s="229"/>
      <c r="X86" s="231" t="s">
        <v>280</v>
      </c>
      <c r="Y86" s="214" t="s">
        <v>275</v>
      </c>
      <c r="Z86" s="214" t="s">
        <v>365</v>
      </c>
      <c r="AA86" s="214" t="s">
        <v>276</v>
      </c>
      <c r="AB86" s="214" t="s">
        <v>271</v>
      </c>
      <c r="AC86" s="214" t="s">
        <v>367</v>
      </c>
      <c r="AD86" s="224">
        <v>83</v>
      </c>
    </row>
    <row r="87" spans="1:30" ht="119.25" hidden="1" customHeight="1">
      <c r="A87" s="214" t="s">
        <v>366</v>
      </c>
      <c r="B87" s="215" t="s">
        <v>201</v>
      </c>
      <c r="C87" s="232" t="s">
        <v>199</v>
      </c>
      <c r="D87" s="225" t="s">
        <v>202</v>
      </c>
      <c r="E87" s="226">
        <v>43738</v>
      </c>
      <c r="F87" s="265" t="s">
        <v>554</v>
      </c>
      <c r="G87" s="227"/>
      <c r="H87" s="228" t="s">
        <v>344</v>
      </c>
      <c r="I87" s="229"/>
      <c r="J87" s="269" t="s">
        <v>634</v>
      </c>
      <c r="K87" s="269"/>
      <c r="L87" s="9"/>
      <c r="M87" s="10" t="s">
        <v>335</v>
      </c>
      <c r="N87" s="196"/>
      <c r="O87" s="230"/>
      <c r="P87" s="230"/>
      <c r="Q87" s="227"/>
      <c r="R87" s="228" t="s">
        <v>347</v>
      </c>
      <c r="S87" s="229"/>
      <c r="T87" s="230"/>
      <c r="U87" s="227"/>
      <c r="V87" s="220" t="s">
        <v>334</v>
      </c>
      <c r="W87" s="229"/>
      <c r="X87" s="231" t="s">
        <v>282</v>
      </c>
      <c r="Y87" s="214" t="s">
        <v>275</v>
      </c>
      <c r="Z87" s="214" t="s">
        <v>365</v>
      </c>
      <c r="AA87" s="214" t="s">
        <v>276</v>
      </c>
      <c r="AB87" s="214" t="s">
        <v>271</v>
      </c>
      <c r="AC87" s="214" t="s">
        <v>367</v>
      </c>
      <c r="AD87" s="224">
        <v>84</v>
      </c>
    </row>
    <row r="88" spans="1:30" ht="99.95" hidden="1" customHeight="1">
      <c r="A88" s="214" t="s">
        <v>366</v>
      </c>
      <c r="B88" s="215" t="s">
        <v>203</v>
      </c>
      <c r="C88" s="232" t="s">
        <v>204</v>
      </c>
      <c r="D88" s="225" t="s">
        <v>205</v>
      </c>
      <c r="E88" s="218">
        <v>43921</v>
      </c>
      <c r="F88" s="227" t="s">
        <v>546</v>
      </c>
      <c r="G88" s="227"/>
      <c r="H88" s="228" t="s">
        <v>348</v>
      </c>
      <c r="I88" s="229"/>
      <c r="J88" s="269" t="s">
        <v>632</v>
      </c>
      <c r="K88" s="269"/>
      <c r="L88" s="9"/>
      <c r="M88" s="10" t="s">
        <v>344</v>
      </c>
      <c r="N88" s="196"/>
      <c r="O88" s="230"/>
      <c r="P88" s="230"/>
      <c r="Q88" s="227"/>
      <c r="R88" s="228" t="s">
        <v>347</v>
      </c>
      <c r="S88" s="229"/>
      <c r="T88" s="230"/>
      <c r="U88" s="227"/>
      <c r="V88" s="220" t="s">
        <v>334</v>
      </c>
      <c r="W88" s="229"/>
      <c r="X88" s="231" t="s">
        <v>280</v>
      </c>
      <c r="Y88" s="214" t="s">
        <v>275</v>
      </c>
      <c r="Z88" s="214" t="s">
        <v>365</v>
      </c>
      <c r="AA88" s="214" t="s">
        <v>276</v>
      </c>
      <c r="AB88" s="214" t="s">
        <v>271</v>
      </c>
      <c r="AC88" s="214" t="s">
        <v>367</v>
      </c>
      <c r="AD88" s="224">
        <v>85</v>
      </c>
    </row>
    <row r="89" spans="1:30" ht="99.95" hidden="1" customHeight="1">
      <c r="A89" s="214" t="s">
        <v>300</v>
      </c>
      <c r="B89" s="215" t="s">
        <v>206</v>
      </c>
      <c r="C89" s="232" t="s">
        <v>207</v>
      </c>
      <c r="D89" s="225" t="s">
        <v>208</v>
      </c>
      <c r="E89" s="218">
        <v>43769</v>
      </c>
      <c r="F89" s="227" t="s">
        <v>547</v>
      </c>
      <c r="G89" s="227"/>
      <c r="H89" s="228" t="s">
        <v>344</v>
      </c>
      <c r="I89" s="229"/>
      <c r="J89" s="269" t="s">
        <v>636</v>
      </c>
      <c r="K89" s="269"/>
      <c r="L89" s="9"/>
      <c r="M89" s="10" t="s">
        <v>344</v>
      </c>
      <c r="N89" s="196"/>
      <c r="O89" s="230"/>
      <c r="P89" s="230"/>
      <c r="Q89" s="227"/>
      <c r="R89" s="228" t="s">
        <v>347</v>
      </c>
      <c r="S89" s="229"/>
      <c r="T89" s="230"/>
      <c r="U89" s="227"/>
      <c r="V89" s="220" t="s">
        <v>334</v>
      </c>
      <c r="W89" s="229"/>
      <c r="X89" s="223" t="s">
        <v>283</v>
      </c>
      <c r="Y89" s="214" t="s">
        <v>275</v>
      </c>
      <c r="Z89" s="214" t="s">
        <v>301</v>
      </c>
      <c r="AA89" s="214" t="s">
        <v>277</v>
      </c>
      <c r="AB89" s="214" t="s">
        <v>266</v>
      </c>
      <c r="AC89" s="214" t="s">
        <v>422</v>
      </c>
      <c r="AD89" s="224">
        <v>86</v>
      </c>
    </row>
    <row r="90" spans="1:30" ht="99.95" hidden="1" customHeight="1">
      <c r="A90" s="214" t="s">
        <v>300</v>
      </c>
      <c r="B90" s="215" t="s">
        <v>209</v>
      </c>
      <c r="C90" s="232" t="s">
        <v>210</v>
      </c>
      <c r="D90" s="225" t="s">
        <v>211</v>
      </c>
      <c r="E90" s="226">
        <v>43738</v>
      </c>
      <c r="F90" s="227" t="s">
        <v>548</v>
      </c>
      <c r="G90" s="227"/>
      <c r="H90" s="228" t="s">
        <v>348</v>
      </c>
      <c r="I90" s="229"/>
      <c r="J90" s="269" t="s">
        <v>637</v>
      </c>
      <c r="K90" s="269"/>
      <c r="L90" s="9"/>
      <c r="M90" s="10" t="s">
        <v>335</v>
      </c>
      <c r="N90" s="196"/>
      <c r="O90" s="230"/>
      <c r="P90" s="230"/>
      <c r="Q90" s="227"/>
      <c r="R90" s="228" t="s">
        <v>347</v>
      </c>
      <c r="S90" s="229"/>
      <c r="T90" s="230"/>
      <c r="U90" s="227"/>
      <c r="V90" s="220" t="s">
        <v>334</v>
      </c>
      <c r="W90" s="229"/>
      <c r="X90" s="231" t="s">
        <v>282</v>
      </c>
      <c r="Y90" s="214" t="s">
        <v>275</v>
      </c>
      <c r="Z90" s="214" t="s">
        <v>301</v>
      </c>
      <c r="AA90" s="214" t="s">
        <v>277</v>
      </c>
      <c r="AB90" s="214" t="s">
        <v>266</v>
      </c>
      <c r="AC90" s="214" t="s">
        <v>422</v>
      </c>
      <c r="AD90" s="224">
        <v>87</v>
      </c>
    </row>
    <row r="91" spans="1:30" ht="154.5" hidden="1" customHeight="1">
      <c r="A91" s="214" t="s">
        <v>300</v>
      </c>
      <c r="B91" s="215" t="s">
        <v>212</v>
      </c>
      <c r="C91" s="232" t="s">
        <v>210</v>
      </c>
      <c r="D91" s="225" t="s">
        <v>213</v>
      </c>
      <c r="E91" s="226">
        <v>43799</v>
      </c>
      <c r="F91" s="227" t="s">
        <v>487</v>
      </c>
      <c r="G91" s="227"/>
      <c r="H91" s="228" t="s">
        <v>348</v>
      </c>
      <c r="I91" s="229"/>
      <c r="J91" s="269" t="s">
        <v>679</v>
      </c>
      <c r="K91" s="269"/>
      <c r="L91" s="9"/>
      <c r="M91" s="10" t="s">
        <v>339</v>
      </c>
      <c r="N91" s="196"/>
      <c r="O91" s="230"/>
      <c r="P91" s="230"/>
      <c r="Q91" s="227"/>
      <c r="R91" s="228" t="s">
        <v>347</v>
      </c>
      <c r="S91" s="229"/>
      <c r="T91" s="230"/>
      <c r="U91" s="227"/>
      <c r="V91" s="220" t="s">
        <v>334</v>
      </c>
      <c r="W91" s="229"/>
      <c r="X91" s="223" t="s">
        <v>283</v>
      </c>
      <c r="Y91" s="214" t="s">
        <v>275</v>
      </c>
      <c r="Z91" s="214" t="s">
        <v>301</v>
      </c>
      <c r="AA91" s="214" t="s">
        <v>277</v>
      </c>
      <c r="AB91" s="214" t="s">
        <v>266</v>
      </c>
      <c r="AC91" s="214" t="s">
        <v>422</v>
      </c>
      <c r="AD91" s="224">
        <v>88</v>
      </c>
    </row>
    <row r="92" spans="1:30" ht="99.95" hidden="1" customHeight="1">
      <c r="A92" s="214" t="s">
        <v>302</v>
      </c>
      <c r="B92" s="215" t="s">
        <v>214</v>
      </c>
      <c r="C92" s="216" t="s">
        <v>215</v>
      </c>
      <c r="D92" s="242" t="s">
        <v>216</v>
      </c>
      <c r="E92" s="248"/>
      <c r="F92" s="249" t="s">
        <v>499</v>
      </c>
      <c r="G92" s="249"/>
      <c r="H92" s="250" t="s">
        <v>348</v>
      </c>
      <c r="I92" s="251"/>
      <c r="J92" s="272" t="s">
        <v>608</v>
      </c>
      <c r="K92" s="272"/>
      <c r="L92" s="14"/>
      <c r="M92" s="15" t="s">
        <v>344</v>
      </c>
      <c r="N92" s="198"/>
      <c r="O92" s="252"/>
      <c r="P92" s="252"/>
      <c r="Q92" s="249"/>
      <c r="R92" s="250" t="s">
        <v>347</v>
      </c>
      <c r="S92" s="251"/>
      <c r="T92" s="252"/>
      <c r="U92" s="249"/>
      <c r="V92" s="220" t="s">
        <v>334</v>
      </c>
      <c r="W92" s="251"/>
      <c r="X92" s="253" t="s">
        <v>284</v>
      </c>
      <c r="Y92" s="214" t="s">
        <v>273</v>
      </c>
      <c r="Z92" s="214" t="s">
        <v>267</v>
      </c>
      <c r="AA92" s="214" t="s">
        <v>277</v>
      </c>
      <c r="AB92" s="214" t="s">
        <v>267</v>
      </c>
      <c r="AC92" s="214" t="s">
        <v>368</v>
      </c>
      <c r="AD92" s="224">
        <v>89</v>
      </c>
    </row>
    <row r="93" spans="1:30" ht="99.95" hidden="1" customHeight="1">
      <c r="A93" s="214" t="s">
        <v>302</v>
      </c>
      <c r="B93" s="215" t="s">
        <v>217</v>
      </c>
      <c r="C93" s="216" t="s">
        <v>218</v>
      </c>
      <c r="D93" s="242" t="s">
        <v>216</v>
      </c>
      <c r="E93" s="248"/>
      <c r="F93" s="249" t="s">
        <v>499</v>
      </c>
      <c r="G93" s="249"/>
      <c r="H93" s="250" t="s">
        <v>348</v>
      </c>
      <c r="I93" s="251"/>
      <c r="J93" s="272" t="s">
        <v>608</v>
      </c>
      <c r="K93" s="272"/>
      <c r="L93" s="14"/>
      <c r="M93" s="15" t="s">
        <v>344</v>
      </c>
      <c r="N93" s="198"/>
      <c r="O93" s="252"/>
      <c r="P93" s="252"/>
      <c r="Q93" s="249"/>
      <c r="R93" s="250" t="s">
        <v>347</v>
      </c>
      <c r="S93" s="251"/>
      <c r="T93" s="252"/>
      <c r="U93" s="249"/>
      <c r="V93" s="220" t="s">
        <v>334</v>
      </c>
      <c r="W93" s="251"/>
      <c r="X93" s="239" t="s">
        <v>284</v>
      </c>
      <c r="Y93" s="214" t="s">
        <v>273</v>
      </c>
      <c r="Z93" s="214" t="s">
        <v>267</v>
      </c>
      <c r="AA93" s="214" t="s">
        <v>277</v>
      </c>
      <c r="AB93" s="214" t="s">
        <v>267</v>
      </c>
      <c r="AC93" s="214" t="s">
        <v>368</v>
      </c>
      <c r="AD93" s="224">
        <v>90</v>
      </c>
    </row>
    <row r="94" spans="1:30" ht="99.95" hidden="1" customHeight="1">
      <c r="A94" s="214" t="s">
        <v>302</v>
      </c>
      <c r="B94" s="215" t="s">
        <v>219</v>
      </c>
      <c r="C94" s="216" t="s">
        <v>220</v>
      </c>
      <c r="D94" s="242" t="s">
        <v>216</v>
      </c>
      <c r="E94" s="248"/>
      <c r="F94" s="249" t="s">
        <v>499</v>
      </c>
      <c r="G94" s="249"/>
      <c r="H94" s="250" t="s">
        <v>348</v>
      </c>
      <c r="I94" s="251"/>
      <c r="J94" s="272" t="s">
        <v>608</v>
      </c>
      <c r="K94" s="272"/>
      <c r="L94" s="14"/>
      <c r="M94" s="15" t="s">
        <v>344</v>
      </c>
      <c r="N94" s="198"/>
      <c r="O94" s="252"/>
      <c r="P94" s="252"/>
      <c r="Q94" s="249"/>
      <c r="R94" s="250" t="s">
        <v>347</v>
      </c>
      <c r="S94" s="251"/>
      <c r="T94" s="252"/>
      <c r="U94" s="249"/>
      <c r="V94" s="220" t="s">
        <v>334</v>
      </c>
      <c r="W94" s="251"/>
      <c r="X94" s="239" t="s">
        <v>284</v>
      </c>
      <c r="Y94" s="214" t="s">
        <v>273</v>
      </c>
      <c r="Z94" s="214" t="s">
        <v>267</v>
      </c>
      <c r="AA94" s="214" t="s">
        <v>277</v>
      </c>
      <c r="AB94" s="214" t="s">
        <v>267</v>
      </c>
      <c r="AC94" s="214" t="s">
        <v>368</v>
      </c>
      <c r="AD94" s="224">
        <v>91</v>
      </c>
    </row>
    <row r="95" spans="1:30" ht="99.95" hidden="1" customHeight="1">
      <c r="A95" s="214" t="s">
        <v>302</v>
      </c>
      <c r="B95" s="215" t="s">
        <v>221</v>
      </c>
      <c r="C95" s="216" t="s">
        <v>222</v>
      </c>
      <c r="D95" s="242" t="s">
        <v>216</v>
      </c>
      <c r="E95" s="248"/>
      <c r="F95" s="249" t="s">
        <v>499</v>
      </c>
      <c r="G95" s="249"/>
      <c r="H95" s="250" t="s">
        <v>348</v>
      </c>
      <c r="I95" s="251"/>
      <c r="J95" s="272" t="s">
        <v>608</v>
      </c>
      <c r="K95" s="272"/>
      <c r="L95" s="14"/>
      <c r="M95" s="15" t="s">
        <v>344</v>
      </c>
      <c r="N95" s="198"/>
      <c r="O95" s="252"/>
      <c r="P95" s="252"/>
      <c r="Q95" s="249"/>
      <c r="R95" s="250" t="s">
        <v>347</v>
      </c>
      <c r="S95" s="251"/>
      <c r="T95" s="252"/>
      <c r="U95" s="249"/>
      <c r="V95" s="220" t="s">
        <v>334</v>
      </c>
      <c r="W95" s="251"/>
      <c r="X95" s="239" t="s">
        <v>284</v>
      </c>
      <c r="Y95" s="214" t="s">
        <v>273</v>
      </c>
      <c r="Z95" s="214" t="s">
        <v>267</v>
      </c>
      <c r="AA95" s="214" t="s">
        <v>277</v>
      </c>
      <c r="AB95" s="214" t="s">
        <v>267</v>
      </c>
      <c r="AC95" s="214" t="s">
        <v>368</v>
      </c>
      <c r="AD95" s="224">
        <v>92</v>
      </c>
    </row>
    <row r="96" spans="1:30" ht="99.95" hidden="1" customHeight="1">
      <c r="A96" s="214" t="s">
        <v>302</v>
      </c>
      <c r="B96" s="215" t="s">
        <v>223</v>
      </c>
      <c r="C96" s="216" t="s">
        <v>224</v>
      </c>
      <c r="D96" s="225" t="s">
        <v>262</v>
      </c>
      <c r="E96" s="254"/>
      <c r="F96" s="249" t="s">
        <v>500</v>
      </c>
      <c r="G96" s="249"/>
      <c r="H96" s="250" t="s">
        <v>344</v>
      </c>
      <c r="I96" s="251"/>
      <c r="J96" s="272" t="s">
        <v>609</v>
      </c>
      <c r="K96" s="272" t="s">
        <v>610</v>
      </c>
      <c r="L96" s="14"/>
      <c r="M96" s="15" t="s">
        <v>344</v>
      </c>
      <c r="N96" s="198"/>
      <c r="O96" s="252"/>
      <c r="P96" s="252"/>
      <c r="Q96" s="249"/>
      <c r="R96" s="250" t="s">
        <v>347</v>
      </c>
      <c r="S96" s="251"/>
      <c r="T96" s="252"/>
      <c r="U96" s="249"/>
      <c r="V96" s="220" t="s">
        <v>334</v>
      </c>
      <c r="W96" s="251"/>
      <c r="X96" s="239" t="s">
        <v>284</v>
      </c>
      <c r="Y96" s="214" t="s">
        <v>273</v>
      </c>
      <c r="Z96" s="214" t="s">
        <v>267</v>
      </c>
      <c r="AA96" s="214" t="s">
        <v>277</v>
      </c>
      <c r="AB96" s="214" t="s">
        <v>267</v>
      </c>
      <c r="AC96" s="214" t="s">
        <v>368</v>
      </c>
      <c r="AD96" s="224">
        <v>93</v>
      </c>
    </row>
    <row r="97" spans="1:30" ht="99.95" hidden="1" customHeight="1">
      <c r="A97" s="214" t="s">
        <v>302</v>
      </c>
      <c r="B97" s="215" t="s">
        <v>225</v>
      </c>
      <c r="C97" s="216" t="s">
        <v>226</v>
      </c>
      <c r="D97" s="225" t="s">
        <v>263</v>
      </c>
      <c r="E97" s="254"/>
      <c r="F97" s="249" t="s">
        <v>501</v>
      </c>
      <c r="G97" s="249"/>
      <c r="H97" s="250" t="s">
        <v>344</v>
      </c>
      <c r="I97" s="251"/>
      <c r="J97" s="272" t="s">
        <v>611</v>
      </c>
      <c r="K97" s="272" t="s">
        <v>612</v>
      </c>
      <c r="L97" s="14"/>
      <c r="M97" s="15" t="s">
        <v>344</v>
      </c>
      <c r="N97" s="198"/>
      <c r="O97" s="252"/>
      <c r="P97" s="252"/>
      <c r="Q97" s="249"/>
      <c r="R97" s="250" t="s">
        <v>347</v>
      </c>
      <c r="S97" s="251"/>
      <c r="T97" s="252"/>
      <c r="U97" s="249"/>
      <c r="V97" s="220" t="s">
        <v>334</v>
      </c>
      <c r="W97" s="251"/>
      <c r="X97" s="239" t="s">
        <v>284</v>
      </c>
      <c r="Y97" s="214" t="s">
        <v>273</v>
      </c>
      <c r="Z97" s="214" t="s">
        <v>267</v>
      </c>
      <c r="AA97" s="214" t="s">
        <v>277</v>
      </c>
      <c r="AB97" s="214" t="s">
        <v>267</v>
      </c>
      <c r="AC97" s="214" t="s">
        <v>368</v>
      </c>
      <c r="AD97" s="224">
        <v>94</v>
      </c>
    </row>
    <row r="98" spans="1:30" ht="99.95" hidden="1" customHeight="1">
      <c r="A98" s="214" t="s">
        <v>316</v>
      </c>
      <c r="B98" s="215" t="s">
        <v>227</v>
      </c>
      <c r="C98" s="232" t="s">
        <v>228</v>
      </c>
      <c r="D98" s="225" t="s">
        <v>229</v>
      </c>
      <c r="E98" s="248"/>
      <c r="F98" s="249" t="s">
        <v>515</v>
      </c>
      <c r="G98" s="249" t="s">
        <v>510</v>
      </c>
      <c r="H98" s="250" t="s">
        <v>344</v>
      </c>
      <c r="I98" s="251" t="s">
        <v>667</v>
      </c>
      <c r="J98" s="272" t="s">
        <v>624</v>
      </c>
      <c r="K98" s="272" t="s">
        <v>625</v>
      </c>
      <c r="L98" s="14" t="s">
        <v>625</v>
      </c>
      <c r="M98" s="15" t="s">
        <v>344</v>
      </c>
      <c r="N98" s="198"/>
      <c r="O98" s="252"/>
      <c r="P98" s="252"/>
      <c r="Q98" s="249"/>
      <c r="R98" s="250" t="s">
        <v>347</v>
      </c>
      <c r="S98" s="251"/>
      <c r="T98" s="252"/>
      <c r="U98" s="249"/>
      <c r="V98" s="220" t="s">
        <v>334</v>
      </c>
      <c r="W98" s="251"/>
      <c r="X98" s="239" t="s">
        <v>284</v>
      </c>
      <c r="Y98" s="214" t="s">
        <v>273</v>
      </c>
      <c r="Z98" s="214" t="s">
        <v>315</v>
      </c>
      <c r="AA98" s="214" t="s">
        <v>277</v>
      </c>
      <c r="AB98" s="214" t="s">
        <v>268</v>
      </c>
      <c r="AC98" s="214" t="s">
        <v>368</v>
      </c>
      <c r="AD98" s="224">
        <v>95</v>
      </c>
    </row>
    <row r="99" spans="1:30" ht="225" hidden="1">
      <c r="A99" s="214" t="s">
        <v>316</v>
      </c>
      <c r="B99" s="215" t="s">
        <v>230</v>
      </c>
      <c r="C99" s="232" t="s">
        <v>231</v>
      </c>
      <c r="D99" s="225" t="s">
        <v>232</v>
      </c>
      <c r="E99" s="248"/>
      <c r="F99" s="249" t="s">
        <v>570</v>
      </c>
      <c r="G99" s="249" t="s">
        <v>509</v>
      </c>
      <c r="H99" s="250" t="s">
        <v>345</v>
      </c>
      <c r="I99" s="251" t="s">
        <v>668</v>
      </c>
      <c r="J99" s="272" t="s">
        <v>669</v>
      </c>
      <c r="K99" s="272" t="s">
        <v>622</v>
      </c>
      <c r="L99" s="14" t="s">
        <v>509</v>
      </c>
      <c r="M99" s="15" t="s">
        <v>344</v>
      </c>
      <c r="N99" s="14" t="s">
        <v>623</v>
      </c>
      <c r="O99" s="252"/>
      <c r="P99" s="252"/>
      <c r="Q99" s="249"/>
      <c r="R99" s="250" t="s">
        <v>347</v>
      </c>
      <c r="S99" s="251"/>
      <c r="T99" s="252"/>
      <c r="U99" s="249"/>
      <c r="V99" s="220" t="s">
        <v>334</v>
      </c>
      <c r="W99" s="251"/>
      <c r="X99" s="239" t="s">
        <v>284</v>
      </c>
      <c r="Y99" s="214" t="s">
        <v>273</v>
      </c>
      <c r="Z99" s="214" t="s">
        <v>315</v>
      </c>
      <c r="AA99" s="214" t="s">
        <v>277</v>
      </c>
      <c r="AB99" s="214" t="s">
        <v>268</v>
      </c>
      <c r="AC99" s="214" t="s">
        <v>368</v>
      </c>
      <c r="AD99" s="224">
        <v>96</v>
      </c>
    </row>
    <row r="100" spans="1:30" ht="99.95" hidden="1" customHeight="1">
      <c r="A100" s="214" t="s">
        <v>316</v>
      </c>
      <c r="B100" s="215" t="s">
        <v>233</v>
      </c>
      <c r="C100" s="232" t="s">
        <v>234</v>
      </c>
      <c r="D100" s="217" t="s">
        <v>235</v>
      </c>
      <c r="E100" s="226">
        <v>43677</v>
      </c>
      <c r="F100" s="227" t="s">
        <v>511</v>
      </c>
      <c r="G100" s="227"/>
      <c r="H100" s="228" t="s">
        <v>344</v>
      </c>
      <c r="I100" s="229"/>
      <c r="J100" s="269" t="s">
        <v>621</v>
      </c>
      <c r="K100" s="269"/>
      <c r="L100" s="9"/>
      <c r="M100" s="10" t="s">
        <v>335</v>
      </c>
      <c r="N100" s="196"/>
      <c r="O100" s="230"/>
      <c r="P100" s="230"/>
      <c r="Q100" s="227"/>
      <c r="R100" s="228" t="s">
        <v>347</v>
      </c>
      <c r="S100" s="229"/>
      <c r="T100" s="230"/>
      <c r="U100" s="227"/>
      <c r="V100" s="220" t="s">
        <v>334</v>
      </c>
      <c r="W100" s="229"/>
      <c r="X100" s="231" t="s">
        <v>282</v>
      </c>
      <c r="Y100" s="214" t="s">
        <v>273</v>
      </c>
      <c r="Z100" s="214" t="s">
        <v>315</v>
      </c>
      <c r="AA100" s="214" t="s">
        <v>277</v>
      </c>
      <c r="AB100" s="214" t="s">
        <v>268</v>
      </c>
      <c r="AC100" s="214" t="s">
        <v>368</v>
      </c>
      <c r="AD100" s="224">
        <v>97</v>
      </c>
    </row>
    <row r="101" spans="1:30" ht="99.95" hidden="1" customHeight="1">
      <c r="A101" s="214" t="s">
        <v>316</v>
      </c>
      <c r="B101" s="215" t="s">
        <v>236</v>
      </c>
      <c r="C101" s="232" t="s">
        <v>228</v>
      </c>
      <c r="D101" s="217" t="s">
        <v>237</v>
      </c>
      <c r="E101" s="226">
        <v>43646</v>
      </c>
      <c r="F101" s="227" t="s">
        <v>513</v>
      </c>
      <c r="G101" s="227"/>
      <c r="H101" s="228" t="s">
        <v>335</v>
      </c>
      <c r="I101" s="229" t="s">
        <v>514</v>
      </c>
      <c r="J101" s="269"/>
      <c r="K101" s="269"/>
      <c r="L101" s="9"/>
      <c r="M101" s="8" t="s">
        <v>335</v>
      </c>
      <c r="N101" s="196"/>
      <c r="O101" s="230"/>
      <c r="P101" s="230"/>
      <c r="Q101" s="227"/>
      <c r="R101" s="228" t="s">
        <v>347</v>
      </c>
      <c r="S101" s="229"/>
      <c r="T101" s="230"/>
      <c r="U101" s="227"/>
      <c r="V101" s="220" t="s">
        <v>334</v>
      </c>
      <c r="W101" s="229"/>
      <c r="X101" s="223" t="s">
        <v>281</v>
      </c>
      <c r="Y101" s="214" t="s">
        <v>273</v>
      </c>
      <c r="Z101" s="214" t="s">
        <v>315</v>
      </c>
      <c r="AA101" s="214" t="s">
        <v>277</v>
      </c>
      <c r="AB101" s="214" t="s">
        <v>268</v>
      </c>
      <c r="AC101" s="214" t="s">
        <v>368</v>
      </c>
      <c r="AD101" s="224">
        <v>98</v>
      </c>
    </row>
    <row r="102" spans="1:30" ht="99.95" hidden="1" customHeight="1">
      <c r="A102" s="214" t="s">
        <v>316</v>
      </c>
      <c r="B102" s="215" t="s">
        <v>238</v>
      </c>
      <c r="C102" s="232" t="s">
        <v>239</v>
      </c>
      <c r="D102" s="217" t="s">
        <v>240</v>
      </c>
      <c r="E102" s="226">
        <v>43585</v>
      </c>
      <c r="F102" s="227" t="s">
        <v>512</v>
      </c>
      <c r="G102" s="227"/>
      <c r="H102" s="228" t="s">
        <v>335</v>
      </c>
      <c r="I102" s="229" t="s">
        <v>516</v>
      </c>
      <c r="J102" s="269"/>
      <c r="K102" s="269"/>
      <c r="L102" s="9"/>
      <c r="M102" s="8" t="s">
        <v>335</v>
      </c>
      <c r="N102" s="196"/>
      <c r="O102" s="230"/>
      <c r="P102" s="230"/>
      <c r="Q102" s="227"/>
      <c r="R102" s="228" t="s">
        <v>347</v>
      </c>
      <c r="S102" s="229"/>
      <c r="T102" s="230"/>
      <c r="U102" s="227"/>
      <c r="V102" s="220" t="s">
        <v>334</v>
      </c>
      <c r="W102" s="229"/>
      <c r="X102" s="223" t="s">
        <v>281</v>
      </c>
      <c r="Y102" s="214" t="s">
        <v>273</v>
      </c>
      <c r="Z102" s="214" t="s">
        <v>315</v>
      </c>
      <c r="AA102" s="214" t="s">
        <v>277</v>
      </c>
      <c r="AB102" s="214" t="s">
        <v>268</v>
      </c>
      <c r="AC102" s="214" t="s">
        <v>368</v>
      </c>
      <c r="AD102" s="224">
        <v>99</v>
      </c>
    </row>
    <row r="103" spans="1:30" ht="99.95" hidden="1" customHeight="1">
      <c r="A103" s="214" t="s">
        <v>324</v>
      </c>
      <c r="B103" s="215" t="s">
        <v>241</v>
      </c>
      <c r="C103" s="232" t="s">
        <v>242</v>
      </c>
      <c r="D103" s="225" t="s">
        <v>670</v>
      </c>
      <c r="E103" s="218">
        <v>43769</v>
      </c>
      <c r="F103" s="227" t="s">
        <v>550</v>
      </c>
      <c r="G103" s="227"/>
      <c r="H103" s="228" t="s">
        <v>344</v>
      </c>
      <c r="I103" s="229" t="s">
        <v>549</v>
      </c>
      <c r="J103" s="269" t="s">
        <v>656</v>
      </c>
      <c r="K103" s="269"/>
      <c r="L103" s="9"/>
      <c r="M103" s="10" t="s">
        <v>344</v>
      </c>
      <c r="N103" s="196"/>
      <c r="O103" s="230"/>
      <c r="P103" s="230"/>
      <c r="Q103" s="227"/>
      <c r="R103" s="228" t="s">
        <v>347</v>
      </c>
      <c r="S103" s="229"/>
      <c r="T103" s="230"/>
      <c r="U103" s="227"/>
      <c r="V103" s="220" t="s">
        <v>334</v>
      </c>
      <c r="W103" s="229"/>
      <c r="X103" s="223" t="s">
        <v>283</v>
      </c>
      <c r="Y103" s="214" t="s">
        <v>275</v>
      </c>
      <c r="Z103" s="214" t="s">
        <v>309</v>
      </c>
      <c r="AA103" s="214" t="s">
        <v>277</v>
      </c>
      <c r="AB103" s="214" t="s">
        <v>270</v>
      </c>
      <c r="AC103" s="214" t="s">
        <v>367</v>
      </c>
      <c r="AD103" s="224">
        <v>100</v>
      </c>
    </row>
    <row r="104" spans="1:30" ht="99.95" hidden="1" customHeight="1">
      <c r="A104" s="214" t="s">
        <v>311</v>
      </c>
      <c r="B104" s="215" t="s">
        <v>243</v>
      </c>
      <c r="C104" s="232" t="s">
        <v>242</v>
      </c>
      <c r="D104" s="225" t="s">
        <v>317</v>
      </c>
      <c r="E104" s="218">
        <v>43921</v>
      </c>
      <c r="F104" s="227" t="s">
        <v>523</v>
      </c>
      <c r="G104" s="227"/>
      <c r="H104" s="228" t="s">
        <v>344</v>
      </c>
      <c r="I104" s="229" t="s">
        <v>671</v>
      </c>
      <c r="J104" s="269" t="s">
        <v>628</v>
      </c>
      <c r="K104" s="269"/>
      <c r="L104" s="9"/>
      <c r="M104" s="10" t="s">
        <v>344</v>
      </c>
      <c r="N104" s="196"/>
      <c r="O104" s="230"/>
      <c r="P104" s="230"/>
      <c r="Q104" s="227"/>
      <c r="R104" s="228" t="s">
        <v>347</v>
      </c>
      <c r="S104" s="229"/>
      <c r="T104" s="230"/>
      <c r="U104" s="227"/>
      <c r="V104" s="220" t="s">
        <v>334</v>
      </c>
      <c r="W104" s="229"/>
      <c r="X104" s="231" t="s">
        <v>280</v>
      </c>
      <c r="Y104" s="214" t="s">
        <v>275</v>
      </c>
      <c r="Z104" s="214" t="s">
        <v>310</v>
      </c>
      <c r="AA104" s="214" t="s">
        <v>277</v>
      </c>
      <c r="AB104" s="214" t="s">
        <v>270</v>
      </c>
      <c r="AC104" s="214" t="s">
        <v>367</v>
      </c>
      <c r="AD104" s="224">
        <v>101</v>
      </c>
    </row>
    <row r="105" spans="1:30" ht="99.95" hidden="1" customHeight="1">
      <c r="A105" s="214" t="s">
        <v>311</v>
      </c>
      <c r="B105" s="215" t="s">
        <v>244</v>
      </c>
      <c r="C105" s="232" t="s">
        <v>242</v>
      </c>
      <c r="D105" s="225" t="s">
        <v>245</v>
      </c>
      <c r="E105" s="218">
        <v>43921</v>
      </c>
      <c r="F105" s="227" t="s">
        <v>521</v>
      </c>
      <c r="G105" s="227"/>
      <c r="H105" s="228" t="s">
        <v>344</v>
      </c>
      <c r="I105" s="229" t="s">
        <v>522</v>
      </c>
      <c r="J105" s="269" t="s">
        <v>657</v>
      </c>
      <c r="K105" s="269"/>
      <c r="L105" s="9"/>
      <c r="M105" s="10" t="s">
        <v>344</v>
      </c>
      <c r="N105" s="196"/>
      <c r="O105" s="230"/>
      <c r="P105" s="230"/>
      <c r="Q105" s="227"/>
      <c r="R105" s="228" t="s">
        <v>347</v>
      </c>
      <c r="S105" s="229"/>
      <c r="T105" s="230"/>
      <c r="U105" s="227"/>
      <c r="V105" s="220" t="s">
        <v>334</v>
      </c>
      <c r="W105" s="229"/>
      <c r="X105" s="231" t="s">
        <v>280</v>
      </c>
      <c r="Y105" s="214" t="s">
        <v>275</v>
      </c>
      <c r="Z105" s="214" t="s">
        <v>310</v>
      </c>
      <c r="AA105" s="214" t="s">
        <v>277</v>
      </c>
      <c r="AB105" s="214" t="s">
        <v>270</v>
      </c>
      <c r="AC105" s="214" t="s">
        <v>367</v>
      </c>
      <c r="AD105" s="224">
        <v>102</v>
      </c>
    </row>
    <row r="106" spans="1:30" ht="99.95" hidden="1" customHeight="1">
      <c r="A106" s="214" t="s">
        <v>313</v>
      </c>
      <c r="B106" s="215" t="s">
        <v>246</v>
      </c>
      <c r="C106" s="216" t="s">
        <v>247</v>
      </c>
      <c r="D106" s="217" t="s">
        <v>248</v>
      </c>
      <c r="E106" s="226">
        <v>43830</v>
      </c>
      <c r="F106" s="227" t="s">
        <v>480</v>
      </c>
      <c r="G106" s="227"/>
      <c r="H106" s="228" t="s">
        <v>344</v>
      </c>
      <c r="I106" s="229"/>
      <c r="J106" s="269" t="s">
        <v>591</v>
      </c>
      <c r="K106" s="269"/>
      <c r="L106" s="9"/>
      <c r="M106" s="10" t="s">
        <v>344</v>
      </c>
      <c r="N106" s="196" t="s">
        <v>592</v>
      </c>
      <c r="O106" s="230"/>
      <c r="P106" s="230"/>
      <c r="Q106" s="227"/>
      <c r="R106" s="228" t="s">
        <v>347</v>
      </c>
      <c r="S106" s="229"/>
      <c r="T106" s="230"/>
      <c r="U106" s="227"/>
      <c r="V106" s="220" t="s">
        <v>334</v>
      </c>
      <c r="W106" s="229"/>
      <c r="X106" s="223" t="s">
        <v>283</v>
      </c>
      <c r="Y106" s="214" t="s">
        <v>274</v>
      </c>
      <c r="Z106" s="214" t="s">
        <v>312</v>
      </c>
      <c r="AA106" s="214" t="s">
        <v>277</v>
      </c>
      <c r="AB106" s="214" t="s">
        <v>271</v>
      </c>
      <c r="AC106" s="214" t="s">
        <v>364</v>
      </c>
      <c r="AD106" s="224">
        <v>103</v>
      </c>
    </row>
    <row r="107" spans="1:30" ht="99.95" hidden="1" customHeight="1">
      <c r="A107" s="214" t="s">
        <v>313</v>
      </c>
      <c r="B107" s="215" t="s">
        <v>249</v>
      </c>
      <c r="C107" s="216" t="s">
        <v>250</v>
      </c>
      <c r="D107" s="217" t="s">
        <v>251</v>
      </c>
      <c r="E107" s="226">
        <v>43830</v>
      </c>
      <c r="F107" s="227" t="s">
        <v>672</v>
      </c>
      <c r="G107" s="227"/>
      <c r="H107" s="228" t="s">
        <v>344</v>
      </c>
      <c r="I107" s="229"/>
      <c r="J107" s="269" t="s">
        <v>593</v>
      </c>
      <c r="K107" s="269"/>
      <c r="L107" s="9"/>
      <c r="M107" s="10" t="s">
        <v>344</v>
      </c>
      <c r="N107" s="196" t="s">
        <v>594</v>
      </c>
      <c r="O107" s="230"/>
      <c r="P107" s="230"/>
      <c r="Q107" s="227"/>
      <c r="R107" s="228" t="s">
        <v>347</v>
      </c>
      <c r="S107" s="229"/>
      <c r="T107" s="230"/>
      <c r="U107" s="227"/>
      <c r="V107" s="220" t="s">
        <v>334</v>
      </c>
      <c r="W107" s="229"/>
      <c r="X107" s="223" t="s">
        <v>283</v>
      </c>
      <c r="Y107" s="214" t="s">
        <v>274</v>
      </c>
      <c r="Z107" s="214" t="s">
        <v>312</v>
      </c>
      <c r="AA107" s="214" t="s">
        <v>277</v>
      </c>
      <c r="AB107" s="214" t="s">
        <v>271</v>
      </c>
      <c r="AC107" s="214" t="s">
        <v>364</v>
      </c>
      <c r="AD107" s="224">
        <v>104</v>
      </c>
    </row>
    <row r="108" spans="1:30" ht="99.95" hidden="1" customHeight="1">
      <c r="A108" s="214" t="s">
        <v>313</v>
      </c>
      <c r="B108" s="215" t="s">
        <v>252</v>
      </c>
      <c r="C108" s="216" t="s">
        <v>253</v>
      </c>
      <c r="D108" s="217" t="s">
        <v>254</v>
      </c>
      <c r="E108" s="218">
        <v>43921</v>
      </c>
      <c r="F108" s="227" t="s">
        <v>481</v>
      </c>
      <c r="G108" s="227"/>
      <c r="H108" s="228" t="s">
        <v>344</v>
      </c>
      <c r="I108" s="229"/>
      <c r="J108" s="269" t="s">
        <v>595</v>
      </c>
      <c r="K108" s="269"/>
      <c r="L108" s="9"/>
      <c r="M108" s="10" t="s">
        <v>344</v>
      </c>
      <c r="N108" s="196"/>
      <c r="O108" s="230"/>
      <c r="P108" s="230"/>
      <c r="Q108" s="227"/>
      <c r="R108" s="228" t="s">
        <v>347</v>
      </c>
      <c r="S108" s="229"/>
      <c r="T108" s="230"/>
      <c r="U108" s="227"/>
      <c r="V108" s="220" t="s">
        <v>334</v>
      </c>
      <c r="W108" s="229"/>
      <c r="X108" s="231" t="s">
        <v>280</v>
      </c>
      <c r="Y108" s="214" t="s">
        <v>274</v>
      </c>
      <c r="Z108" s="214" t="s">
        <v>312</v>
      </c>
      <c r="AA108" s="214" t="s">
        <v>277</v>
      </c>
      <c r="AB108" s="214" t="s">
        <v>271</v>
      </c>
      <c r="AC108" s="214" t="s">
        <v>364</v>
      </c>
      <c r="AD108" s="224">
        <v>105</v>
      </c>
    </row>
    <row r="109" spans="1:30" ht="99.95" hidden="1" customHeight="1">
      <c r="A109" s="214" t="s">
        <v>313</v>
      </c>
      <c r="B109" s="215" t="s">
        <v>255</v>
      </c>
      <c r="C109" s="216" t="s">
        <v>253</v>
      </c>
      <c r="D109" s="217" t="s">
        <v>256</v>
      </c>
      <c r="E109" s="218">
        <v>43921</v>
      </c>
      <c r="F109" s="227"/>
      <c r="G109" s="227"/>
      <c r="H109" s="228" t="s">
        <v>348</v>
      </c>
      <c r="I109" s="229"/>
      <c r="J109" s="269" t="s">
        <v>596</v>
      </c>
      <c r="K109" s="269"/>
      <c r="L109" s="9"/>
      <c r="M109" s="10" t="s">
        <v>344</v>
      </c>
      <c r="N109" s="196" t="s">
        <v>597</v>
      </c>
      <c r="O109" s="230"/>
      <c r="P109" s="230"/>
      <c r="Q109" s="227"/>
      <c r="R109" s="228" t="s">
        <v>347</v>
      </c>
      <c r="S109" s="229"/>
      <c r="T109" s="230"/>
      <c r="U109" s="227"/>
      <c r="V109" s="220" t="s">
        <v>334</v>
      </c>
      <c r="W109" s="229"/>
      <c r="X109" s="231" t="s">
        <v>280</v>
      </c>
      <c r="Y109" s="214" t="s">
        <v>274</v>
      </c>
      <c r="Z109" s="214" t="s">
        <v>312</v>
      </c>
      <c r="AA109" s="214" t="s">
        <v>277</v>
      </c>
      <c r="AB109" s="214" t="s">
        <v>271</v>
      </c>
      <c r="AC109" s="214" t="s">
        <v>364</v>
      </c>
      <c r="AD109" s="224">
        <v>106</v>
      </c>
    </row>
    <row r="110" spans="1:30" ht="99.95" hidden="1" customHeight="1">
      <c r="A110" s="214" t="s">
        <v>300</v>
      </c>
      <c r="B110" s="215" t="s">
        <v>257</v>
      </c>
      <c r="C110" s="216" t="s">
        <v>258</v>
      </c>
      <c r="D110" s="217" t="s">
        <v>259</v>
      </c>
      <c r="E110" s="218">
        <v>43921</v>
      </c>
      <c r="F110" s="227" t="s">
        <v>488</v>
      </c>
      <c r="G110" s="227"/>
      <c r="H110" s="228" t="s">
        <v>348</v>
      </c>
      <c r="I110" s="229"/>
      <c r="J110" s="269"/>
      <c r="K110" s="269"/>
      <c r="L110" s="9"/>
      <c r="M110" s="10" t="s">
        <v>348</v>
      </c>
      <c r="N110" s="196"/>
      <c r="O110" s="230"/>
      <c r="P110" s="230"/>
      <c r="Q110" s="227"/>
      <c r="R110" s="228" t="s">
        <v>347</v>
      </c>
      <c r="S110" s="229"/>
      <c r="T110" s="230"/>
      <c r="U110" s="227"/>
      <c r="V110" s="220" t="s">
        <v>334</v>
      </c>
      <c r="W110" s="229"/>
      <c r="X110" s="231" t="s">
        <v>280</v>
      </c>
      <c r="Y110" s="214" t="s">
        <v>275</v>
      </c>
      <c r="Z110" s="214" t="s">
        <v>301</v>
      </c>
      <c r="AA110" s="214" t="s">
        <v>277</v>
      </c>
      <c r="AB110" s="214" t="s">
        <v>271</v>
      </c>
      <c r="AC110" s="214" t="s">
        <v>422</v>
      </c>
      <c r="AD110" s="224">
        <v>107</v>
      </c>
    </row>
    <row r="111" spans="1:30" ht="99.95" hidden="1" customHeight="1">
      <c r="A111" s="214" t="s">
        <v>313</v>
      </c>
      <c r="B111" s="215" t="s">
        <v>260</v>
      </c>
      <c r="C111" s="216" t="s">
        <v>258</v>
      </c>
      <c r="D111" s="217" t="s">
        <v>261</v>
      </c>
      <c r="E111" s="218">
        <v>43921</v>
      </c>
      <c r="F111" s="227" t="s">
        <v>482</v>
      </c>
      <c r="G111" s="227"/>
      <c r="H111" s="228" t="s">
        <v>344</v>
      </c>
      <c r="I111" s="229"/>
      <c r="J111" s="269" t="s">
        <v>598</v>
      </c>
      <c r="K111" s="269"/>
      <c r="L111" s="9"/>
      <c r="M111" s="10" t="s">
        <v>344</v>
      </c>
      <c r="N111" s="196" t="s">
        <v>599</v>
      </c>
      <c r="O111" s="230"/>
      <c r="P111" s="230"/>
      <c r="Q111" s="227"/>
      <c r="R111" s="228" t="s">
        <v>347</v>
      </c>
      <c r="S111" s="229"/>
      <c r="T111" s="230"/>
      <c r="U111" s="227"/>
      <c r="V111" s="220" t="s">
        <v>334</v>
      </c>
      <c r="W111" s="229"/>
      <c r="X111" s="231" t="s">
        <v>280</v>
      </c>
      <c r="Y111" s="214" t="s">
        <v>274</v>
      </c>
      <c r="Z111" s="214" t="s">
        <v>312</v>
      </c>
      <c r="AA111" s="214" t="s">
        <v>277</v>
      </c>
      <c r="AB111" s="214" t="s">
        <v>271</v>
      </c>
      <c r="AC111" s="214" t="s">
        <v>364</v>
      </c>
      <c r="AD111" s="224">
        <v>108</v>
      </c>
    </row>
    <row r="112" spans="1:30">
      <c r="F112" s="255"/>
      <c r="G112" s="255"/>
      <c r="H112" s="255"/>
      <c r="I112" s="255"/>
      <c r="J112" s="255"/>
      <c r="K112" s="255"/>
      <c r="L112" s="255"/>
      <c r="M112" s="255"/>
      <c r="N112" s="255"/>
      <c r="O112" s="255"/>
      <c r="P112" s="255"/>
      <c r="Q112" s="255"/>
      <c r="R112" s="255"/>
      <c r="S112" s="255"/>
      <c r="T112" s="255"/>
      <c r="U112" s="255"/>
      <c r="V112" s="255"/>
      <c r="W112" s="255"/>
    </row>
    <row r="146" spans="1:1">
      <c r="A146" s="1" t="s">
        <v>334</v>
      </c>
    </row>
    <row r="147" spans="1:1">
      <c r="A147" s="1" t="s">
        <v>335</v>
      </c>
    </row>
    <row r="148" spans="1:1">
      <c r="A148" s="1" t="s">
        <v>336</v>
      </c>
    </row>
    <row r="149" spans="1:1">
      <c r="A149" s="1" t="s">
        <v>337</v>
      </c>
    </row>
    <row r="150" spans="1:1">
      <c r="A150" s="1" t="s">
        <v>338</v>
      </c>
    </row>
    <row r="151" spans="1:1">
      <c r="A151" s="1" t="s">
        <v>339</v>
      </c>
    </row>
    <row r="152" spans="1:1">
      <c r="A152" s="1" t="s">
        <v>340</v>
      </c>
    </row>
    <row r="153" spans="1:1">
      <c r="A153" s="1" t="s">
        <v>341</v>
      </c>
    </row>
    <row r="154" spans="1:1">
      <c r="A154" s="1" t="s">
        <v>342</v>
      </c>
    </row>
    <row r="155" spans="1:1">
      <c r="A155" s="1" t="s">
        <v>343</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335</v>
      </c>
    </row>
    <row r="165" spans="1:1">
      <c r="A165" s="5" t="s">
        <v>344</v>
      </c>
    </row>
    <row r="166" spans="1:1">
      <c r="A166" s="5" t="s">
        <v>345</v>
      </c>
    </row>
    <row r="167" spans="1:1">
      <c r="A167" s="5" t="s">
        <v>339</v>
      </c>
    </row>
    <row r="168" spans="1:1">
      <c r="A168" s="5" t="s">
        <v>346</v>
      </c>
    </row>
    <row r="169" spans="1:1">
      <c r="A169" s="6" t="s">
        <v>343</v>
      </c>
    </row>
    <row r="170" spans="1:1">
      <c r="A170" s="5" t="s">
        <v>348</v>
      </c>
    </row>
    <row r="171" spans="1:1">
      <c r="A171" s="5" t="s">
        <v>347</v>
      </c>
    </row>
    <row r="172" spans="1:1">
      <c r="A172" s="4" t="s">
        <v>342</v>
      </c>
    </row>
  </sheetData>
  <sheetProtection autoFilter="0" pivotTables="0"/>
  <autoFilter ref="A2:AD111">
    <filterColumn colId="26">
      <filters>
        <filter val="Value for Money Council"/>
      </filters>
    </filterColumn>
  </autoFilter>
  <mergeCells count="4">
    <mergeCell ref="F1:I1"/>
    <mergeCell ref="J1:N1"/>
    <mergeCell ref="O1:S1"/>
    <mergeCell ref="T1:W1"/>
  </mergeCells>
  <conditionalFormatting sqref="H3:H38 H40 H43 H45 H50:H111 H47:H48">
    <cfRule type="containsText" dxfId="2306" priority="332" operator="containsText" text="Deferred">
      <formula>NOT(ISERROR(SEARCH("Deferred",H3)))</formula>
    </cfRule>
    <cfRule type="containsText" dxfId="2305" priority="334" operator="containsText" text="Update Not Provided">
      <formula>NOT(ISERROR(SEARCH("Update Not Provided",H3)))</formula>
    </cfRule>
    <cfRule type="containsText" dxfId="2304" priority="335" operator="containsText" text="Not Yet Due">
      <formula>NOT(ISERROR(SEARCH("Not Yet Due",H3)))</formula>
    </cfRule>
    <cfRule type="containsText" dxfId="2303" priority="336" operator="containsText" text="Deleted">
      <formula>NOT(ISERROR(SEARCH("Deleted",H3)))</formula>
    </cfRule>
    <cfRule type="containsText" dxfId="2302" priority="337" operator="containsText" text="Completed Behind Schedule">
      <formula>NOT(ISERROR(SEARCH("Completed Behind Schedule",H3)))</formula>
    </cfRule>
    <cfRule type="containsText" dxfId="2301" priority="338" operator="containsText" text="Off Target">
      <formula>NOT(ISERROR(SEARCH("Off Target",H3)))</formula>
    </cfRule>
    <cfRule type="containsText" dxfId="2300" priority="339" operator="containsText" text="In Danger of Falling Behind Target">
      <formula>NOT(ISERROR(SEARCH("In Danger of Falling Behind Target",H3)))</formula>
    </cfRule>
    <cfRule type="containsText" dxfId="2299" priority="340" operator="containsText" text="Fully Achieved">
      <formula>NOT(ISERROR(SEARCH("Fully Achieved",H3)))</formula>
    </cfRule>
    <cfRule type="containsText" dxfId="2298" priority="341" operator="containsText" text="On track to be achieved">
      <formula>NOT(ISERROR(SEARCH("On track to be achieved",H3)))</formula>
    </cfRule>
  </conditionalFormatting>
  <conditionalFormatting sqref="V3:V38 V40 V43 V45 V50:V111 V47:V48">
    <cfRule type="containsText" dxfId="2297" priority="277" operator="containsText" text="Deleted">
      <formula>NOT(ISERROR(SEARCH("Deleted",V3)))</formula>
    </cfRule>
    <cfRule type="containsText" dxfId="2296" priority="278" operator="containsText" text="Deferred">
      <formula>NOT(ISERROR(SEARCH("Deferred",V3)))</formula>
    </cfRule>
    <cfRule type="containsText" dxfId="2295" priority="279" operator="containsText" text="Completion date within reasonable tolerance">
      <formula>NOT(ISERROR(SEARCH("Completion date within reasonable tolerance",V3)))</formula>
    </cfRule>
    <cfRule type="containsText" dxfId="2294" priority="280" operator="containsText" text="completed significantly after target deadline">
      <formula>NOT(ISERROR(SEARCH("completed significantly after target deadline",V3)))</formula>
    </cfRule>
    <cfRule type="containsText" dxfId="2293" priority="281" operator="containsText" text="Off target">
      <formula>NOT(ISERROR(SEARCH("Off target",V3)))</formula>
    </cfRule>
    <cfRule type="containsText" dxfId="2292" priority="282" operator="containsText" text="Target partially met">
      <formula>NOT(ISERROR(SEARCH("Target partially met",V3)))</formula>
    </cfRule>
    <cfRule type="containsText" dxfId="2291" priority="283" operator="containsText" text="Numerical outturn within 10% tolerance">
      <formula>NOT(ISERROR(SEARCH("Numerical outturn within 10% tolerance",V3)))</formula>
    </cfRule>
    <cfRule type="containsText" dxfId="2290" priority="284" operator="containsText" text="Numerical outturn within 5% Tolerance">
      <formula>NOT(ISERROR(SEARCH("Numerical outturn within 5% Tolerance",V3)))</formula>
    </cfRule>
    <cfRule type="containsText" dxfId="2289" priority="285" operator="containsText" text="Fully Achieved">
      <formula>NOT(ISERROR(SEARCH("Fully Achieved",V3)))</formula>
    </cfRule>
    <cfRule type="containsText" dxfId="2288" priority="286" operator="containsText" text="Update Not Provided">
      <formula>NOT(ISERROR(SEARCH("Update Not Provided",V3)))</formula>
    </cfRule>
    <cfRule type="containsText" dxfId="2287" priority="305" operator="containsText" text="Deferred">
      <formula>NOT(ISERROR(SEARCH("Deferred",V3)))</formula>
    </cfRule>
    <cfRule type="containsText" dxfId="2286" priority="306" operator="containsText" text="Update Not Provided">
      <formula>NOT(ISERROR(SEARCH("Update Not Provided",V3)))</formula>
    </cfRule>
    <cfRule type="containsText" dxfId="2285" priority="307" operator="containsText" text="Not Yet Due">
      <formula>NOT(ISERROR(SEARCH("Not Yet Due",V3)))</formula>
    </cfRule>
    <cfRule type="containsText" dxfId="2284" priority="308" operator="containsText" text="Deleted">
      <formula>NOT(ISERROR(SEARCH("Deleted",V3)))</formula>
    </cfRule>
    <cfRule type="containsText" dxfId="2283" priority="309" operator="containsText" text="Completed Behind Schedule">
      <formula>NOT(ISERROR(SEARCH("Completed Behind Schedule",V3)))</formula>
    </cfRule>
    <cfRule type="containsText" dxfId="2282" priority="310" operator="containsText" text="Off Target">
      <formula>NOT(ISERROR(SEARCH("Off Target",V3)))</formula>
    </cfRule>
    <cfRule type="containsText" dxfId="2281" priority="311" operator="containsText" text="In Danger of Falling Behind Target">
      <formula>NOT(ISERROR(SEARCH("In Danger of Falling Behind Target",V3)))</formula>
    </cfRule>
    <cfRule type="containsText" dxfId="2280" priority="312" operator="containsText" text="Fully Achieved">
      <formula>NOT(ISERROR(SEARCH("Fully Achieved",V3)))</formula>
    </cfRule>
    <cfRule type="containsText" dxfId="2279" priority="313" operator="containsText" text="On track to be achieved">
      <formula>NOT(ISERROR(SEARCH("On track to be achieved",V3)))</formula>
    </cfRule>
  </conditionalFormatting>
  <conditionalFormatting sqref="M40 M43 M45 M47:M48 M3:M38 M50:M111">
    <cfRule type="containsText" dxfId="2278" priority="296" operator="containsText" text="Deferred">
      <formula>NOT(ISERROR(SEARCH("Deferred",M3)))</formula>
    </cfRule>
    <cfRule type="containsText" dxfId="2277" priority="297" operator="containsText" text="Update Not Provided">
      <formula>NOT(ISERROR(SEARCH("Update Not Provided",M3)))</formula>
    </cfRule>
    <cfRule type="containsText" dxfId="2276" priority="298" operator="containsText" text="Not Yet Due">
      <formula>NOT(ISERROR(SEARCH("Not Yet Due",M3)))</formula>
    </cfRule>
    <cfRule type="containsText" dxfId="2275" priority="299" operator="containsText" text="Deleted">
      <formula>NOT(ISERROR(SEARCH("Deleted",M3)))</formula>
    </cfRule>
    <cfRule type="containsText" dxfId="2274" priority="300" operator="containsText" text="Completed Behind Schedule">
      <formula>NOT(ISERROR(SEARCH("Completed Behind Schedule",M3)))</formula>
    </cfRule>
    <cfRule type="containsText" dxfId="2273" priority="301" operator="containsText" text="Off Target">
      <formula>NOT(ISERROR(SEARCH("Off Target",M3)))</formula>
    </cfRule>
    <cfRule type="containsText" dxfId="2272" priority="302" operator="containsText" text="In Danger of Falling Behind Target">
      <formula>NOT(ISERROR(SEARCH("In Danger of Falling Behind Target",M3)))</formula>
    </cfRule>
    <cfRule type="containsText" dxfId="2271" priority="303" operator="containsText" text="Fully Achieved">
      <formula>NOT(ISERROR(SEARCH("Fully Achieved",M3)))</formula>
    </cfRule>
    <cfRule type="containsText" dxfId="2270" priority="304" operator="containsText" text="On track to be achieved">
      <formula>NOT(ISERROR(SEARCH("On track to be achieved",M3)))</formula>
    </cfRule>
  </conditionalFormatting>
  <conditionalFormatting sqref="R3:R38 R40 R43 R45 R50:R111 R47:R48">
    <cfRule type="containsText" dxfId="2269" priority="287" operator="containsText" text="Deferred">
      <formula>NOT(ISERROR(SEARCH("Deferred",R3)))</formula>
    </cfRule>
    <cfRule type="containsText" dxfId="2268" priority="288" operator="containsText" text="Update Not Provided">
      <formula>NOT(ISERROR(SEARCH("Update Not Provided",R3)))</formula>
    </cfRule>
    <cfRule type="containsText" dxfId="2267" priority="289" operator="containsText" text="Not Yet Due">
      <formula>NOT(ISERROR(SEARCH("Not Yet Due",R3)))</formula>
    </cfRule>
    <cfRule type="containsText" dxfId="2266" priority="290" operator="containsText" text="Deleted">
      <formula>NOT(ISERROR(SEARCH("Deleted",R3)))</formula>
    </cfRule>
    <cfRule type="containsText" dxfId="2265" priority="291" operator="containsText" text="Completed Behind Schedule">
      <formula>NOT(ISERROR(SEARCH("Completed Behind Schedule",R3)))</formula>
    </cfRule>
    <cfRule type="containsText" dxfId="2264" priority="292" operator="containsText" text="Off Target">
      <formula>NOT(ISERROR(SEARCH("Off Target",R3)))</formula>
    </cfRule>
    <cfRule type="containsText" dxfId="2263" priority="293" operator="containsText" text="In Danger of Falling Behind Target">
      <formula>NOT(ISERROR(SEARCH("In Danger of Falling Behind Target",R3)))</formula>
    </cfRule>
    <cfRule type="containsText" dxfId="2262" priority="294" operator="containsText" text="Fully Achieved">
      <formula>NOT(ISERROR(SEARCH("Fully Achieved",R3)))</formula>
    </cfRule>
    <cfRule type="containsText" dxfId="2261" priority="295" operator="containsText" text="On track to be achieved">
      <formula>NOT(ISERROR(SEARCH("On track to be achieved",R3)))</formula>
    </cfRule>
  </conditionalFormatting>
  <conditionalFormatting sqref="H39">
    <cfRule type="containsText" dxfId="2260" priority="268" operator="containsText" text="Deferred">
      <formula>NOT(ISERROR(SEARCH("Deferred",H39)))</formula>
    </cfRule>
    <cfRule type="containsText" dxfId="2259" priority="269" operator="containsText" text="Update Not Provided">
      <formula>NOT(ISERROR(SEARCH("Update Not Provided",H39)))</formula>
    </cfRule>
    <cfRule type="containsText" dxfId="2258" priority="270" operator="containsText" text="Not Yet Due">
      <formula>NOT(ISERROR(SEARCH("Not Yet Due",H39)))</formula>
    </cfRule>
    <cfRule type="containsText" dxfId="2257" priority="271" operator="containsText" text="Deleted">
      <formula>NOT(ISERROR(SEARCH("Deleted",H39)))</formula>
    </cfRule>
    <cfRule type="containsText" dxfId="2256" priority="272" operator="containsText" text="Completed Behind Schedule">
      <formula>NOT(ISERROR(SEARCH("Completed Behind Schedule",H39)))</formula>
    </cfRule>
    <cfRule type="containsText" dxfId="2255" priority="273" operator="containsText" text="Off Target">
      <formula>NOT(ISERROR(SEARCH("Off Target",H39)))</formula>
    </cfRule>
    <cfRule type="containsText" dxfId="2254" priority="274" operator="containsText" text="In Danger of Falling Behind Target">
      <formula>NOT(ISERROR(SEARCH("In Danger of Falling Behind Target",H39)))</formula>
    </cfRule>
    <cfRule type="containsText" dxfId="2253" priority="275" operator="containsText" text="Fully Achieved">
      <formula>NOT(ISERROR(SEARCH("Fully Achieved",H39)))</formula>
    </cfRule>
    <cfRule type="containsText" dxfId="2252" priority="276" operator="containsText" text="On track to be achieved">
      <formula>NOT(ISERROR(SEARCH("On track to be achieved",H39)))</formula>
    </cfRule>
  </conditionalFormatting>
  <conditionalFormatting sqref="V39">
    <cfRule type="containsText" dxfId="2251" priority="231" operator="containsText" text="Deleted">
      <formula>NOT(ISERROR(SEARCH("Deleted",V39)))</formula>
    </cfRule>
    <cfRule type="containsText" dxfId="2250" priority="232" operator="containsText" text="Deferred">
      <formula>NOT(ISERROR(SEARCH("Deferred",V39)))</formula>
    </cfRule>
    <cfRule type="containsText" dxfId="2249" priority="233" operator="containsText" text="Completion date within reasonable tolerance">
      <formula>NOT(ISERROR(SEARCH("Completion date within reasonable tolerance",V39)))</formula>
    </cfRule>
    <cfRule type="containsText" dxfId="2248" priority="234" operator="containsText" text="completed significantly after target deadline">
      <formula>NOT(ISERROR(SEARCH("completed significantly after target deadline",V39)))</formula>
    </cfRule>
    <cfRule type="containsText" dxfId="2247" priority="235" operator="containsText" text="Off target">
      <formula>NOT(ISERROR(SEARCH("Off target",V39)))</formula>
    </cfRule>
    <cfRule type="containsText" dxfId="2246" priority="236" operator="containsText" text="Target partially met">
      <formula>NOT(ISERROR(SEARCH("Target partially met",V39)))</formula>
    </cfRule>
    <cfRule type="containsText" dxfId="2245" priority="237" operator="containsText" text="Numerical outturn within 10% tolerance">
      <formula>NOT(ISERROR(SEARCH("Numerical outturn within 10% tolerance",V39)))</formula>
    </cfRule>
    <cfRule type="containsText" dxfId="2244" priority="238" operator="containsText" text="Numerical outturn within 5% Tolerance">
      <formula>NOT(ISERROR(SEARCH("Numerical outturn within 5% Tolerance",V39)))</formula>
    </cfRule>
    <cfRule type="containsText" dxfId="2243" priority="239" operator="containsText" text="Fully Achieved">
      <formula>NOT(ISERROR(SEARCH("Fully Achieved",V39)))</formula>
    </cfRule>
    <cfRule type="containsText" dxfId="2242" priority="240" operator="containsText" text="Update Not Provided">
      <formula>NOT(ISERROR(SEARCH("Update Not Provided",V39)))</formula>
    </cfRule>
    <cfRule type="containsText" dxfId="2241" priority="259" operator="containsText" text="Deferred">
      <formula>NOT(ISERROR(SEARCH("Deferred",V39)))</formula>
    </cfRule>
    <cfRule type="containsText" dxfId="2240" priority="260" operator="containsText" text="Update Not Provided">
      <formula>NOT(ISERROR(SEARCH("Update Not Provided",V39)))</formula>
    </cfRule>
    <cfRule type="containsText" dxfId="2239" priority="261" operator="containsText" text="Not Yet Due">
      <formula>NOT(ISERROR(SEARCH("Not Yet Due",V39)))</formula>
    </cfRule>
    <cfRule type="containsText" dxfId="2238" priority="262" operator="containsText" text="Deleted">
      <formula>NOT(ISERROR(SEARCH("Deleted",V39)))</formula>
    </cfRule>
    <cfRule type="containsText" dxfId="2237" priority="263" operator="containsText" text="Completed Behind Schedule">
      <formula>NOT(ISERROR(SEARCH("Completed Behind Schedule",V39)))</formula>
    </cfRule>
    <cfRule type="containsText" dxfId="2236" priority="264" operator="containsText" text="Off Target">
      <formula>NOT(ISERROR(SEARCH("Off Target",V39)))</formula>
    </cfRule>
    <cfRule type="containsText" dxfId="2235" priority="265" operator="containsText" text="In Danger of Falling Behind Target">
      <formula>NOT(ISERROR(SEARCH("In Danger of Falling Behind Target",V39)))</formula>
    </cfRule>
    <cfRule type="containsText" dxfId="2234" priority="266" operator="containsText" text="Fully Achieved">
      <formula>NOT(ISERROR(SEARCH("Fully Achieved",V39)))</formula>
    </cfRule>
    <cfRule type="containsText" dxfId="2233" priority="267" operator="containsText" text="On track to be achieved">
      <formula>NOT(ISERROR(SEARCH("On track to be achieved",V39)))</formula>
    </cfRule>
  </conditionalFormatting>
  <conditionalFormatting sqref="M39">
    <cfRule type="containsText" dxfId="2232" priority="250" operator="containsText" text="Deferred">
      <formula>NOT(ISERROR(SEARCH("Deferred",M39)))</formula>
    </cfRule>
    <cfRule type="containsText" dxfId="2231" priority="251" operator="containsText" text="Update Not Provided">
      <formula>NOT(ISERROR(SEARCH("Update Not Provided",M39)))</formula>
    </cfRule>
    <cfRule type="containsText" dxfId="2230" priority="252" operator="containsText" text="Not Yet Due">
      <formula>NOT(ISERROR(SEARCH("Not Yet Due",M39)))</formula>
    </cfRule>
    <cfRule type="containsText" dxfId="2229" priority="253" operator="containsText" text="Deleted">
      <formula>NOT(ISERROR(SEARCH("Deleted",M39)))</formula>
    </cfRule>
    <cfRule type="containsText" dxfId="2228" priority="254" operator="containsText" text="Completed Behind Schedule">
      <formula>NOT(ISERROR(SEARCH("Completed Behind Schedule",M39)))</formula>
    </cfRule>
    <cfRule type="containsText" dxfId="2227" priority="255" operator="containsText" text="Off Target">
      <formula>NOT(ISERROR(SEARCH("Off Target",M39)))</formula>
    </cfRule>
    <cfRule type="containsText" dxfId="2226" priority="256" operator="containsText" text="In Danger of Falling Behind Target">
      <formula>NOT(ISERROR(SEARCH("In Danger of Falling Behind Target",M39)))</formula>
    </cfRule>
    <cfRule type="containsText" dxfId="2225" priority="257" operator="containsText" text="Fully Achieved">
      <formula>NOT(ISERROR(SEARCH("Fully Achieved",M39)))</formula>
    </cfRule>
    <cfRule type="containsText" dxfId="2224" priority="258" operator="containsText" text="On track to be achieved">
      <formula>NOT(ISERROR(SEARCH("On track to be achieved",M39)))</formula>
    </cfRule>
  </conditionalFormatting>
  <conditionalFormatting sqref="R39">
    <cfRule type="containsText" dxfId="2223" priority="241" operator="containsText" text="Deferred">
      <formula>NOT(ISERROR(SEARCH("Deferred",R39)))</formula>
    </cfRule>
    <cfRule type="containsText" dxfId="2222" priority="242" operator="containsText" text="Update Not Provided">
      <formula>NOT(ISERROR(SEARCH("Update Not Provided",R39)))</formula>
    </cfRule>
    <cfRule type="containsText" dxfId="2221" priority="243" operator="containsText" text="Not Yet Due">
      <formula>NOT(ISERROR(SEARCH("Not Yet Due",R39)))</formula>
    </cfRule>
    <cfRule type="containsText" dxfId="2220" priority="244" operator="containsText" text="Deleted">
      <formula>NOT(ISERROR(SEARCH("Deleted",R39)))</formula>
    </cfRule>
    <cfRule type="containsText" dxfId="2219" priority="245" operator="containsText" text="Completed Behind Schedule">
      <formula>NOT(ISERROR(SEARCH("Completed Behind Schedule",R39)))</formula>
    </cfRule>
    <cfRule type="containsText" dxfId="2218" priority="246" operator="containsText" text="Off Target">
      <formula>NOT(ISERROR(SEARCH("Off Target",R39)))</formula>
    </cfRule>
    <cfRule type="containsText" dxfId="2217" priority="247" operator="containsText" text="In Danger of Falling Behind Target">
      <formula>NOT(ISERROR(SEARCH("In Danger of Falling Behind Target",R39)))</formula>
    </cfRule>
    <cfRule type="containsText" dxfId="2216" priority="248" operator="containsText" text="Fully Achieved">
      <formula>NOT(ISERROR(SEARCH("Fully Achieved",R39)))</formula>
    </cfRule>
    <cfRule type="containsText" dxfId="2215" priority="249" operator="containsText" text="On track to be achieved">
      <formula>NOT(ISERROR(SEARCH("On track to be achieved",R39)))</formula>
    </cfRule>
  </conditionalFormatting>
  <conditionalFormatting sqref="H41">
    <cfRule type="containsText" dxfId="2214" priority="222" operator="containsText" text="Deferred">
      <formula>NOT(ISERROR(SEARCH("Deferred",H41)))</formula>
    </cfRule>
    <cfRule type="containsText" dxfId="2213" priority="223" operator="containsText" text="Update Not Provided">
      <formula>NOT(ISERROR(SEARCH("Update Not Provided",H41)))</formula>
    </cfRule>
    <cfRule type="containsText" dxfId="2212" priority="224" operator="containsText" text="Not Yet Due">
      <formula>NOT(ISERROR(SEARCH("Not Yet Due",H41)))</formula>
    </cfRule>
    <cfRule type="containsText" dxfId="2211" priority="225" operator="containsText" text="Deleted">
      <formula>NOT(ISERROR(SEARCH("Deleted",H41)))</formula>
    </cfRule>
    <cfRule type="containsText" dxfId="2210" priority="226" operator="containsText" text="Completed Behind Schedule">
      <formula>NOT(ISERROR(SEARCH("Completed Behind Schedule",H41)))</formula>
    </cfRule>
    <cfRule type="containsText" dxfId="2209" priority="227" operator="containsText" text="Off Target">
      <formula>NOT(ISERROR(SEARCH("Off Target",H41)))</formula>
    </cfRule>
    <cfRule type="containsText" dxfId="2208" priority="228" operator="containsText" text="In Danger of Falling Behind Target">
      <formula>NOT(ISERROR(SEARCH("In Danger of Falling Behind Target",H41)))</formula>
    </cfRule>
    <cfRule type="containsText" dxfId="2207" priority="229" operator="containsText" text="Fully Achieved">
      <formula>NOT(ISERROR(SEARCH("Fully Achieved",H41)))</formula>
    </cfRule>
    <cfRule type="containsText" dxfId="2206" priority="230" operator="containsText" text="On track to be achieved">
      <formula>NOT(ISERROR(SEARCH("On track to be achieved",H41)))</formula>
    </cfRule>
  </conditionalFormatting>
  <conditionalFormatting sqref="V41">
    <cfRule type="containsText" dxfId="2205" priority="185" operator="containsText" text="Deleted">
      <formula>NOT(ISERROR(SEARCH("Deleted",V41)))</formula>
    </cfRule>
    <cfRule type="containsText" dxfId="2204" priority="186" operator="containsText" text="Deferred">
      <formula>NOT(ISERROR(SEARCH("Deferred",V41)))</formula>
    </cfRule>
    <cfRule type="containsText" dxfId="2203" priority="187" operator="containsText" text="Completion date within reasonable tolerance">
      <formula>NOT(ISERROR(SEARCH("Completion date within reasonable tolerance",V41)))</formula>
    </cfRule>
    <cfRule type="containsText" dxfId="2202" priority="188" operator="containsText" text="completed significantly after target deadline">
      <formula>NOT(ISERROR(SEARCH("completed significantly after target deadline",V41)))</formula>
    </cfRule>
    <cfRule type="containsText" dxfId="2201" priority="189" operator="containsText" text="Off target">
      <formula>NOT(ISERROR(SEARCH("Off target",V41)))</formula>
    </cfRule>
    <cfRule type="containsText" dxfId="2200" priority="190" operator="containsText" text="Target partially met">
      <formula>NOT(ISERROR(SEARCH("Target partially met",V41)))</formula>
    </cfRule>
    <cfRule type="containsText" dxfId="2199" priority="191" operator="containsText" text="Numerical outturn within 10% tolerance">
      <formula>NOT(ISERROR(SEARCH("Numerical outturn within 10% tolerance",V41)))</formula>
    </cfRule>
    <cfRule type="containsText" dxfId="2198" priority="192" operator="containsText" text="Numerical outturn within 5% Tolerance">
      <formula>NOT(ISERROR(SEARCH("Numerical outturn within 5% Tolerance",V41)))</formula>
    </cfRule>
    <cfRule type="containsText" dxfId="2197" priority="193" operator="containsText" text="Fully Achieved">
      <formula>NOT(ISERROR(SEARCH("Fully Achieved",V41)))</formula>
    </cfRule>
    <cfRule type="containsText" dxfId="2196" priority="194" operator="containsText" text="Update Not Provided">
      <formula>NOT(ISERROR(SEARCH("Update Not Provided",V41)))</formula>
    </cfRule>
    <cfRule type="containsText" dxfId="2195" priority="213" operator="containsText" text="Deferred">
      <formula>NOT(ISERROR(SEARCH("Deferred",V41)))</formula>
    </cfRule>
    <cfRule type="containsText" dxfId="2194" priority="214" operator="containsText" text="Update Not Provided">
      <formula>NOT(ISERROR(SEARCH("Update Not Provided",V41)))</formula>
    </cfRule>
    <cfRule type="containsText" dxfId="2193" priority="215" operator="containsText" text="Not Yet Due">
      <formula>NOT(ISERROR(SEARCH("Not Yet Due",V41)))</formula>
    </cfRule>
    <cfRule type="containsText" dxfId="2192" priority="216" operator="containsText" text="Deleted">
      <formula>NOT(ISERROR(SEARCH("Deleted",V41)))</formula>
    </cfRule>
    <cfRule type="containsText" dxfId="2191" priority="217" operator="containsText" text="Completed Behind Schedule">
      <formula>NOT(ISERROR(SEARCH("Completed Behind Schedule",V41)))</formula>
    </cfRule>
    <cfRule type="containsText" dxfId="2190" priority="218" operator="containsText" text="Off Target">
      <formula>NOT(ISERROR(SEARCH("Off Target",V41)))</formula>
    </cfRule>
    <cfRule type="containsText" dxfId="2189" priority="219" operator="containsText" text="In Danger of Falling Behind Target">
      <formula>NOT(ISERROR(SEARCH("In Danger of Falling Behind Target",V41)))</formula>
    </cfRule>
    <cfRule type="containsText" dxfId="2188" priority="220" operator="containsText" text="Fully Achieved">
      <formula>NOT(ISERROR(SEARCH("Fully Achieved",V41)))</formula>
    </cfRule>
    <cfRule type="containsText" dxfId="2187" priority="221" operator="containsText" text="On track to be achieved">
      <formula>NOT(ISERROR(SEARCH("On track to be achieved",V41)))</formula>
    </cfRule>
  </conditionalFormatting>
  <conditionalFormatting sqref="M41">
    <cfRule type="containsText" dxfId="2186" priority="204" operator="containsText" text="Deferred">
      <formula>NOT(ISERROR(SEARCH("Deferred",M41)))</formula>
    </cfRule>
    <cfRule type="containsText" dxfId="2185" priority="205" operator="containsText" text="Update Not Provided">
      <formula>NOT(ISERROR(SEARCH("Update Not Provided",M41)))</formula>
    </cfRule>
    <cfRule type="containsText" dxfId="2184" priority="206" operator="containsText" text="Not Yet Due">
      <formula>NOT(ISERROR(SEARCH("Not Yet Due",M41)))</formula>
    </cfRule>
    <cfRule type="containsText" dxfId="2183" priority="207" operator="containsText" text="Deleted">
      <formula>NOT(ISERROR(SEARCH("Deleted",M41)))</formula>
    </cfRule>
    <cfRule type="containsText" dxfId="2182" priority="208" operator="containsText" text="Completed Behind Schedule">
      <formula>NOT(ISERROR(SEARCH("Completed Behind Schedule",M41)))</formula>
    </cfRule>
    <cfRule type="containsText" dxfId="2181" priority="209" operator="containsText" text="Off Target">
      <formula>NOT(ISERROR(SEARCH("Off Target",M41)))</formula>
    </cfRule>
    <cfRule type="containsText" dxfId="2180" priority="210" operator="containsText" text="In Danger of Falling Behind Target">
      <formula>NOT(ISERROR(SEARCH("In Danger of Falling Behind Target",M41)))</formula>
    </cfRule>
    <cfRule type="containsText" dxfId="2179" priority="211" operator="containsText" text="Fully Achieved">
      <formula>NOT(ISERROR(SEARCH("Fully Achieved",M41)))</formula>
    </cfRule>
    <cfRule type="containsText" dxfId="2178" priority="212" operator="containsText" text="On track to be achieved">
      <formula>NOT(ISERROR(SEARCH("On track to be achieved",M41)))</formula>
    </cfRule>
  </conditionalFormatting>
  <conditionalFormatting sqref="R41">
    <cfRule type="containsText" dxfId="2177" priority="195" operator="containsText" text="Deferred">
      <formula>NOT(ISERROR(SEARCH("Deferred",R41)))</formula>
    </cfRule>
    <cfRule type="containsText" dxfId="2176" priority="196" operator="containsText" text="Update Not Provided">
      <formula>NOT(ISERROR(SEARCH("Update Not Provided",R41)))</formula>
    </cfRule>
    <cfRule type="containsText" dxfId="2175" priority="197" operator="containsText" text="Not Yet Due">
      <formula>NOT(ISERROR(SEARCH("Not Yet Due",R41)))</formula>
    </cfRule>
    <cfRule type="containsText" dxfId="2174" priority="198" operator="containsText" text="Deleted">
      <formula>NOT(ISERROR(SEARCH("Deleted",R41)))</formula>
    </cfRule>
    <cfRule type="containsText" dxfId="2173" priority="199" operator="containsText" text="Completed Behind Schedule">
      <formula>NOT(ISERROR(SEARCH("Completed Behind Schedule",R41)))</formula>
    </cfRule>
    <cfRule type="containsText" dxfId="2172" priority="200" operator="containsText" text="Off Target">
      <formula>NOT(ISERROR(SEARCH("Off Target",R41)))</formula>
    </cfRule>
    <cfRule type="containsText" dxfId="2171" priority="201" operator="containsText" text="In Danger of Falling Behind Target">
      <formula>NOT(ISERROR(SEARCH("In Danger of Falling Behind Target",R41)))</formula>
    </cfRule>
    <cfRule type="containsText" dxfId="2170" priority="202" operator="containsText" text="Fully Achieved">
      <formula>NOT(ISERROR(SEARCH("Fully Achieved",R41)))</formula>
    </cfRule>
    <cfRule type="containsText" dxfId="2169" priority="203" operator="containsText" text="On track to be achieved">
      <formula>NOT(ISERROR(SEARCH("On track to be achieved",R41)))</formula>
    </cfRule>
  </conditionalFormatting>
  <conditionalFormatting sqref="H42">
    <cfRule type="containsText" dxfId="2168" priority="176" operator="containsText" text="Deferred">
      <formula>NOT(ISERROR(SEARCH("Deferred",H42)))</formula>
    </cfRule>
    <cfRule type="containsText" dxfId="2167" priority="177" operator="containsText" text="Update Not Provided">
      <formula>NOT(ISERROR(SEARCH("Update Not Provided",H42)))</formula>
    </cfRule>
    <cfRule type="containsText" dxfId="2166" priority="178" operator="containsText" text="Not Yet Due">
      <formula>NOT(ISERROR(SEARCH("Not Yet Due",H42)))</formula>
    </cfRule>
    <cfRule type="containsText" dxfId="2165" priority="179" operator="containsText" text="Deleted">
      <formula>NOT(ISERROR(SEARCH("Deleted",H42)))</formula>
    </cfRule>
    <cfRule type="containsText" dxfId="2164" priority="180" operator="containsText" text="Completed Behind Schedule">
      <formula>NOT(ISERROR(SEARCH("Completed Behind Schedule",H42)))</formula>
    </cfRule>
    <cfRule type="containsText" dxfId="2163" priority="181" operator="containsText" text="Off Target">
      <formula>NOT(ISERROR(SEARCH("Off Target",H42)))</formula>
    </cfRule>
    <cfRule type="containsText" dxfId="2162" priority="182" operator="containsText" text="In Danger of Falling Behind Target">
      <formula>NOT(ISERROR(SEARCH("In Danger of Falling Behind Target",H42)))</formula>
    </cfRule>
    <cfRule type="containsText" dxfId="2161" priority="183" operator="containsText" text="Fully Achieved">
      <formula>NOT(ISERROR(SEARCH("Fully Achieved",H42)))</formula>
    </cfRule>
    <cfRule type="containsText" dxfId="2160" priority="184" operator="containsText" text="On track to be achieved">
      <formula>NOT(ISERROR(SEARCH("On track to be achieved",H42)))</formula>
    </cfRule>
  </conditionalFormatting>
  <conditionalFormatting sqref="V42">
    <cfRule type="containsText" dxfId="2159" priority="139" operator="containsText" text="Deleted">
      <formula>NOT(ISERROR(SEARCH("Deleted",V42)))</formula>
    </cfRule>
    <cfRule type="containsText" dxfId="2158" priority="140" operator="containsText" text="Deferred">
      <formula>NOT(ISERROR(SEARCH("Deferred",V42)))</formula>
    </cfRule>
    <cfRule type="containsText" dxfId="2157" priority="141" operator="containsText" text="Completion date within reasonable tolerance">
      <formula>NOT(ISERROR(SEARCH("Completion date within reasonable tolerance",V42)))</formula>
    </cfRule>
    <cfRule type="containsText" dxfId="2156" priority="142" operator="containsText" text="completed significantly after target deadline">
      <formula>NOT(ISERROR(SEARCH("completed significantly after target deadline",V42)))</formula>
    </cfRule>
    <cfRule type="containsText" dxfId="2155" priority="143" operator="containsText" text="Off target">
      <formula>NOT(ISERROR(SEARCH("Off target",V42)))</formula>
    </cfRule>
    <cfRule type="containsText" dxfId="2154" priority="144" operator="containsText" text="Target partially met">
      <formula>NOT(ISERROR(SEARCH("Target partially met",V42)))</formula>
    </cfRule>
    <cfRule type="containsText" dxfId="2153" priority="145" operator="containsText" text="Numerical outturn within 10% tolerance">
      <formula>NOT(ISERROR(SEARCH("Numerical outturn within 10% tolerance",V42)))</formula>
    </cfRule>
    <cfRule type="containsText" dxfId="2152" priority="146" operator="containsText" text="Numerical outturn within 5% Tolerance">
      <formula>NOT(ISERROR(SEARCH("Numerical outturn within 5% Tolerance",V42)))</formula>
    </cfRule>
    <cfRule type="containsText" dxfId="2151" priority="147" operator="containsText" text="Fully Achieved">
      <formula>NOT(ISERROR(SEARCH("Fully Achieved",V42)))</formula>
    </cfRule>
    <cfRule type="containsText" dxfId="2150" priority="148" operator="containsText" text="Update Not Provided">
      <formula>NOT(ISERROR(SEARCH("Update Not Provided",V42)))</formula>
    </cfRule>
    <cfRule type="containsText" dxfId="2149" priority="167" operator="containsText" text="Deferred">
      <formula>NOT(ISERROR(SEARCH("Deferred",V42)))</formula>
    </cfRule>
    <cfRule type="containsText" dxfId="2148" priority="168" operator="containsText" text="Update Not Provided">
      <formula>NOT(ISERROR(SEARCH("Update Not Provided",V42)))</formula>
    </cfRule>
    <cfRule type="containsText" dxfId="2147" priority="169" operator="containsText" text="Not Yet Due">
      <formula>NOT(ISERROR(SEARCH("Not Yet Due",V42)))</formula>
    </cfRule>
    <cfRule type="containsText" dxfId="2146" priority="170" operator="containsText" text="Deleted">
      <formula>NOT(ISERROR(SEARCH("Deleted",V42)))</formula>
    </cfRule>
    <cfRule type="containsText" dxfId="2145" priority="171" operator="containsText" text="Completed Behind Schedule">
      <formula>NOT(ISERROR(SEARCH("Completed Behind Schedule",V42)))</formula>
    </cfRule>
    <cfRule type="containsText" dxfId="2144" priority="172" operator="containsText" text="Off Target">
      <formula>NOT(ISERROR(SEARCH("Off Target",V42)))</formula>
    </cfRule>
    <cfRule type="containsText" dxfId="2143" priority="173" operator="containsText" text="In Danger of Falling Behind Target">
      <formula>NOT(ISERROR(SEARCH("In Danger of Falling Behind Target",V42)))</formula>
    </cfRule>
    <cfRule type="containsText" dxfId="2142" priority="174" operator="containsText" text="Fully Achieved">
      <formula>NOT(ISERROR(SEARCH("Fully Achieved",V42)))</formula>
    </cfRule>
    <cfRule type="containsText" dxfId="2141" priority="175" operator="containsText" text="On track to be achieved">
      <formula>NOT(ISERROR(SEARCH("On track to be achieved",V42)))</formula>
    </cfRule>
  </conditionalFormatting>
  <conditionalFormatting sqref="M42">
    <cfRule type="containsText" dxfId="2140" priority="158" operator="containsText" text="Deferred">
      <formula>NOT(ISERROR(SEARCH("Deferred",M42)))</formula>
    </cfRule>
    <cfRule type="containsText" dxfId="2139" priority="159" operator="containsText" text="Update Not Provided">
      <formula>NOT(ISERROR(SEARCH("Update Not Provided",M42)))</formula>
    </cfRule>
    <cfRule type="containsText" dxfId="2138" priority="160" operator="containsText" text="Not Yet Due">
      <formula>NOT(ISERROR(SEARCH("Not Yet Due",M42)))</formula>
    </cfRule>
    <cfRule type="containsText" dxfId="2137" priority="161" operator="containsText" text="Deleted">
      <formula>NOT(ISERROR(SEARCH("Deleted",M42)))</formula>
    </cfRule>
    <cfRule type="containsText" dxfId="2136" priority="162" operator="containsText" text="Completed Behind Schedule">
      <formula>NOT(ISERROR(SEARCH("Completed Behind Schedule",M42)))</formula>
    </cfRule>
    <cfRule type="containsText" dxfId="2135" priority="163" operator="containsText" text="Off Target">
      <formula>NOT(ISERROR(SEARCH("Off Target",M42)))</formula>
    </cfRule>
    <cfRule type="containsText" dxfId="2134" priority="164" operator="containsText" text="In Danger of Falling Behind Target">
      <formula>NOT(ISERROR(SEARCH("In Danger of Falling Behind Target",M42)))</formula>
    </cfRule>
    <cfRule type="containsText" dxfId="2133" priority="165" operator="containsText" text="Fully Achieved">
      <formula>NOT(ISERROR(SEARCH("Fully Achieved",M42)))</formula>
    </cfRule>
    <cfRule type="containsText" dxfId="2132" priority="166" operator="containsText" text="On track to be achieved">
      <formula>NOT(ISERROR(SEARCH("On track to be achieved",M42)))</formula>
    </cfRule>
  </conditionalFormatting>
  <conditionalFormatting sqref="R42">
    <cfRule type="containsText" dxfId="2131" priority="149" operator="containsText" text="Deferred">
      <formula>NOT(ISERROR(SEARCH("Deferred",R42)))</formula>
    </cfRule>
    <cfRule type="containsText" dxfId="2130" priority="150" operator="containsText" text="Update Not Provided">
      <formula>NOT(ISERROR(SEARCH("Update Not Provided",R42)))</formula>
    </cfRule>
    <cfRule type="containsText" dxfId="2129" priority="151" operator="containsText" text="Not Yet Due">
      <formula>NOT(ISERROR(SEARCH("Not Yet Due",R42)))</formula>
    </cfRule>
    <cfRule type="containsText" dxfId="2128" priority="152" operator="containsText" text="Deleted">
      <formula>NOT(ISERROR(SEARCH("Deleted",R42)))</formula>
    </cfRule>
    <cfRule type="containsText" dxfId="2127" priority="153" operator="containsText" text="Completed Behind Schedule">
      <formula>NOT(ISERROR(SEARCH("Completed Behind Schedule",R42)))</formula>
    </cfRule>
    <cfRule type="containsText" dxfId="2126" priority="154" operator="containsText" text="Off Target">
      <formula>NOT(ISERROR(SEARCH("Off Target",R42)))</formula>
    </cfRule>
    <cfRule type="containsText" dxfId="2125" priority="155" operator="containsText" text="In Danger of Falling Behind Target">
      <formula>NOT(ISERROR(SEARCH("In Danger of Falling Behind Target",R42)))</formula>
    </cfRule>
    <cfRule type="containsText" dxfId="2124" priority="156" operator="containsText" text="Fully Achieved">
      <formula>NOT(ISERROR(SEARCH("Fully Achieved",R42)))</formula>
    </cfRule>
    <cfRule type="containsText" dxfId="2123" priority="157" operator="containsText" text="On track to be achieved">
      <formula>NOT(ISERROR(SEARCH("On track to be achieved",R42)))</formula>
    </cfRule>
  </conditionalFormatting>
  <conditionalFormatting sqref="H44">
    <cfRule type="containsText" dxfId="2122" priority="130" operator="containsText" text="Deferred">
      <formula>NOT(ISERROR(SEARCH("Deferred",H44)))</formula>
    </cfRule>
    <cfRule type="containsText" dxfId="2121" priority="131" operator="containsText" text="Update Not Provided">
      <formula>NOT(ISERROR(SEARCH("Update Not Provided",H44)))</formula>
    </cfRule>
    <cfRule type="containsText" dxfId="2120" priority="132" operator="containsText" text="Not Yet Due">
      <formula>NOT(ISERROR(SEARCH("Not Yet Due",H44)))</formula>
    </cfRule>
    <cfRule type="containsText" dxfId="2119" priority="133" operator="containsText" text="Deleted">
      <formula>NOT(ISERROR(SEARCH("Deleted",H44)))</formula>
    </cfRule>
    <cfRule type="containsText" dxfId="2118" priority="134" operator="containsText" text="Completed Behind Schedule">
      <formula>NOT(ISERROR(SEARCH("Completed Behind Schedule",H44)))</formula>
    </cfRule>
    <cfRule type="containsText" dxfId="2117" priority="135" operator="containsText" text="Off Target">
      <formula>NOT(ISERROR(SEARCH("Off Target",H44)))</formula>
    </cfRule>
    <cfRule type="containsText" dxfId="2116" priority="136" operator="containsText" text="In Danger of Falling Behind Target">
      <formula>NOT(ISERROR(SEARCH("In Danger of Falling Behind Target",H44)))</formula>
    </cfRule>
    <cfRule type="containsText" dxfId="2115" priority="137" operator="containsText" text="Fully Achieved">
      <formula>NOT(ISERROR(SEARCH("Fully Achieved",H44)))</formula>
    </cfRule>
    <cfRule type="containsText" dxfId="2114" priority="138" operator="containsText" text="On track to be achieved">
      <formula>NOT(ISERROR(SEARCH("On track to be achieved",H44)))</formula>
    </cfRule>
  </conditionalFormatting>
  <conditionalFormatting sqref="V44">
    <cfRule type="containsText" dxfId="2113" priority="93" operator="containsText" text="Deleted">
      <formula>NOT(ISERROR(SEARCH("Deleted",V44)))</formula>
    </cfRule>
    <cfRule type="containsText" dxfId="2112" priority="94" operator="containsText" text="Deferred">
      <formula>NOT(ISERROR(SEARCH("Deferred",V44)))</formula>
    </cfRule>
    <cfRule type="containsText" dxfId="2111" priority="95" operator="containsText" text="Completion date within reasonable tolerance">
      <formula>NOT(ISERROR(SEARCH("Completion date within reasonable tolerance",V44)))</formula>
    </cfRule>
    <cfRule type="containsText" dxfId="2110" priority="96" operator="containsText" text="completed significantly after target deadline">
      <formula>NOT(ISERROR(SEARCH("completed significantly after target deadline",V44)))</formula>
    </cfRule>
    <cfRule type="containsText" dxfId="2109" priority="97" operator="containsText" text="Off target">
      <formula>NOT(ISERROR(SEARCH("Off target",V44)))</formula>
    </cfRule>
    <cfRule type="containsText" dxfId="2108" priority="98" operator="containsText" text="Target partially met">
      <formula>NOT(ISERROR(SEARCH("Target partially met",V44)))</formula>
    </cfRule>
    <cfRule type="containsText" dxfId="2107" priority="99" operator="containsText" text="Numerical outturn within 10% tolerance">
      <formula>NOT(ISERROR(SEARCH("Numerical outturn within 10% tolerance",V44)))</formula>
    </cfRule>
    <cfRule type="containsText" dxfId="2106" priority="100" operator="containsText" text="Numerical outturn within 5% Tolerance">
      <formula>NOT(ISERROR(SEARCH("Numerical outturn within 5% Tolerance",V44)))</formula>
    </cfRule>
    <cfRule type="containsText" dxfId="2105" priority="101" operator="containsText" text="Fully Achieved">
      <formula>NOT(ISERROR(SEARCH("Fully Achieved",V44)))</formula>
    </cfRule>
    <cfRule type="containsText" dxfId="2104" priority="102" operator="containsText" text="Update Not Provided">
      <formula>NOT(ISERROR(SEARCH("Update Not Provided",V44)))</formula>
    </cfRule>
    <cfRule type="containsText" dxfId="2103" priority="121" operator="containsText" text="Deferred">
      <formula>NOT(ISERROR(SEARCH("Deferred",V44)))</formula>
    </cfRule>
    <cfRule type="containsText" dxfId="2102" priority="122" operator="containsText" text="Update Not Provided">
      <formula>NOT(ISERROR(SEARCH("Update Not Provided",V44)))</formula>
    </cfRule>
    <cfRule type="containsText" dxfId="2101" priority="123" operator="containsText" text="Not Yet Due">
      <formula>NOT(ISERROR(SEARCH("Not Yet Due",V44)))</formula>
    </cfRule>
    <cfRule type="containsText" dxfId="2100" priority="124" operator="containsText" text="Deleted">
      <formula>NOT(ISERROR(SEARCH("Deleted",V44)))</formula>
    </cfRule>
    <cfRule type="containsText" dxfId="2099" priority="125" operator="containsText" text="Completed Behind Schedule">
      <formula>NOT(ISERROR(SEARCH("Completed Behind Schedule",V44)))</formula>
    </cfRule>
    <cfRule type="containsText" dxfId="2098" priority="126" operator="containsText" text="Off Target">
      <formula>NOT(ISERROR(SEARCH("Off Target",V44)))</formula>
    </cfRule>
    <cfRule type="containsText" dxfId="2097" priority="127" operator="containsText" text="In Danger of Falling Behind Target">
      <formula>NOT(ISERROR(SEARCH("In Danger of Falling Behind Target",V44)))</formula>
    </cfRule>
    <cfRule type="containsText" dxfId="2096" priority="128" operator="containsText" text="Fully Achieved">
      <formula>NOT(ISERROR(SEARCH("Fully Achieved",V44)))</formula>
    </cfRule>
    <cfRule type="containsText" dxfId="2095" priority="129" operator="containsText" text="On track to be achieved">
      <formula>NOT(ISERROR(SEARCH("On track to be achieved",V44)))</formula>
    </cfRule>
  </conditionalFormatting>
  <conditionalFormatting sqref="M44">
    <cfRule type="containsText" dxfId="2094" priority="112" operator="containsText" text="Deferred">
      <formula>NOT(ISERROR(SEARCH("Deferred",M44)))</formula>
    </cfRule>
    <cfRule type="containsText" dxfId="2093" priority="113" operator="containsText" text="Update Not Provided">
      <formula>NOT(ISERROR(SEARCH("Update Not Provided",M44)))</formula>
    </cfRule>
    <cfRule type="containsText" dxfId="2092" priority="114" operator="containsText" text="Not Yet Due">
      <formula>NOT(ISERROR(SEARCH("Not Yet Due",M44)))</formula>
    </cfRule>
    <cfRule type="containsText" dxfId="2091" priority="115" operator="containsText" text="Deleted">
      <formula>NOT(ISERROR(SEARCH("Deleted",M44)))</formula>
    </cfRule>
    <cfRule type="containsText" dxfId="2090" priority="116" operator="containsText" text="Completed Behind Schedule">
      <formula>NOT(ISERROR(SEARCH("Completed Behind Schedule",M44)))</formula>
    </cfRule>
    <cfRule type="containsText" dxfId="2089" priority="117" operator="containsText" text="Off Target">
      <formula>NOT(ISERROR(SEARCH("Off Target",M44)))</formula>
    </cfRule>
    <cfRule type="containsText" dxfId="2088" priority="118" operator="containsText" text="In Danger of Falling Behind Target">
      <formula>NOT(ISERROR(SEARCH("In Danger of Falling Behind Target",M44)))</formula>
    </cfRule>
    <cfRule type="containsText" dxfId="2087" priority="119" operator="containsText" text="Fully Achieved">
      <formula>NOT(ISERROR(SEARCH("Fully Achieved",M44)))</formula>
    </cfRule>
    <cfRule type="containsText" dxfId="2086" priority="120" operator="containsText" text="On track to be achieved">
      <formula>NOT(ISERROR(SEARCH("On track to be achieved",M44)))</formula>
    </cfRule>
  </conditionalFormatting>
  <conditionalFormatting sqref="R44">
    <cfRule type="containsText" dxfId="2085" priority="103" operator="containsText" text="Deferred">
      <formula>NOT(ISERROR(SEARCH("Deferred",R44)))</formula>
    </cfRule>
    <cfRule type="containsText" dxfId="2084" priority="104" operator="containsText" text="Update Not Provided">
      <formula>NOT(ISERROR(SEARCH("Update Not Provided",R44)))</formula>
    </cfRule>
    <cfRule type="containsText" dxfId="2083" priority="105" operator="containsText" text="Not Yet Due">
      <formula>NOT(ISERROR(SEARCH("Not Yet Due",R44)))</formula>
    </cfRule>
    <cfRule type="containsText" dxfId="2082" priority="106" operator="containsText" text="Deleted">
      <formula>NOT(ISERROR(SEARCH("Deleted",R44)))</formula>
    </cfRule>
    <cfRule type="containsText" dxfId="2081" priority="107" operator="containsText" text="Completed Behind Schedule">
      <formula>NOT(ISERROR(SEARCH("Completed Behind Schedule",R44)))</formula>
    </cfRule>
    <cfRule type="containsText" dxfId="2080" priority="108" operator="containsText" text="Off Target">
      <formula>NOT(ISERROR(SEARCH("Off Target",R44)))</formula>
    </cfRule>
    <cfRule type="containsText" dxfId="2079" priority="109" operator="containsText" text="In Danger of Falling Behind Target">
      <formula>NOT(ISERROR(SEARCH("In Danger of Falling Behind Target",R44)))</formula>
    </cfRule>
    <cfRule type="containsText" dxfId="2078" priority="110" operator="containsText" text="Fully Achieved">
      <formula>NOT(ISERROR(SEARCH("Fully Achieved",R44)))</formula>
    </cfRule>
    <cfRule type="containsText" dxfId="2077" priority="111" operator="containsText" text="On track to be achieved">
      <formula>NOT(ISERROR(SEARCH("On track to be achieved",R44)))</formula>
    </cfRule>
  </conditionalFormatting>
  <conditionalFormatting sqref="H49">
    <cfRule type="containsText" dxfId="2076" priority="84" operator="containsText" text="Deferred">
      <formula>NOT(ISERROR(SEARCH("Deferred",H49)))</formula>
    </cfRule>
    <cfRule type="containsText" dxfId="2075" priority="85" operator="containsText" text="Update Not Provided">
      <formula>NOT(ISERROR(SEARCH("Update Not Provided",H49)))</formula>
    </cfRule>
    <cfRule type="containsText" dxfId="2074" priority="86" operator="containsText" text="Not Yet Due">
      <formula>NOT(ISERROR(SEARCH("Not Yet Due",H49)))</formula>
    </cfRule>
    <cfRule type="containsText" dxfId="2073" priority="87" operator="containsText" text="Deleted">
      <formula>NOT(ISERROR(SEARCH("Deleted",H49)))</formula>
    </cfRule>
    <cfRule type="containsText" dxfId="2072" priority="88" operator="containsText" text="Completed Behind Schedule">
      <formula>NOT(ISERROR(SEARCH("Completed Behind Schedule",H49)))</formula>
    </cfRule>
    <cfRule type="containsText" dxfId="2071" priority="89" operator="containsText" text="Off Target">
      <formula>NOT(ISERROR(SEARCH("Off Target",H49)))</formula>
    </cfRule>
    <cfRule type="containsText" dxfId="2070" priority="90" operator="containsText" text="In Danger of Falling Behind Target">
      <formula>NOT(ISERROR(SEARCH("In Danger of Falling Behind Target",H49)))</formula>
    </cfRule>
    <cfRule type="containsText" dxfId="2069" priority="91" operator="containsText" text="Fully Achieved">
      <formula>NOT(ISERROR(SEARCH("Fully Achieved",H49)))</formula>
    </cfRule>
    <cfRule type="containsText" dxfId="2068" priority="92" operator="containsText" text="On track to be achieved">
      <formula>NOT(ISERROR(SEARCH("On track to be achieved",H49)))</formula>
    </cfRule>
  </conditionalFormatting>
  <conditionalFormatting sqref="V49">
    <cfRule type="containsText" dxfId="2067" priority="47" operator="containsText" text="Deleted">
      <formula>NOT(ISERROR(SEARCH("Deleted",V49)))</formula>
    </cfRule>
    <cfRule type="containsText" dxfId="2066" priority="48" operator="containsText" text="Deferred">
      <formula>NOT(ISERROR(SEARCH("Deferred",V49)))</formula>
    </cfRule>
    <cfRule type="containsText" dxfId="2065" priority="49" operator="containsText" text="Completion date within reasonable tolerance">
      <formula>NOT(ISERROR(SEARCH("Completion date within reasonable tolerance",V49)))</formula>
    </cfRule>
    <cfRule type="containsText" dxfId="2064" priority="50" operator="containsText" text="completed significantly after target deadline">
      <formula>NOT(ISERROR(SEARCH("completed significantly after target deadline",V49)))</formula>
    </cfRule>
    <cfRule type="containsText" dxfId="2063" priority="51" operator="containsText" text="Off target">
      <formula>NOT(ISERROR(SEARCH("Off target",V49)))</formula>
    </cfRule>
    <cfRule type="containsText" dxfId="2062" priority="52" operator="containsText" text="Target partially met">
      <formula>NOT(ISERROR(SEARCH("Target partially met",V49)))</formula>
    </cfRule>
    <cfRule type="containsText" dxfId="2061" priority="53" operator="containsText" text="Numerical outturn within 10% tolerance">
      <formula>NOT(ISERROR(SEARCH("Numerical outturn within 10% tolerance",V49)))</formula>
    </cfRule>
    <cfRule type="containsText" dxfId="2060" priority="54" operator="containsText" text="Numerical outturn within 5% Tolerance">
      <formula>NOT(ISERROR(SEARCH("Numerical outturn within 5% Tolerance",V49)))</formula>
    </cfRule>
    <cfRule type="containsText" dxfId="2059" priority="55" operator="containsText" text="Fully Achieved">
      <formula>NOT(ISERROR(SEARCH("Fully Achieved",V49)))</formula>
    </cfRule>
    <cfRule type="containsText" dxfId="2058" priority="56" operator="containsText" text="Update Not Provided">
      <formula>NOT(ISERROR(SEARCH("Update Not Provided",V49)))</formula>
    </cfRule>
    <cfRule type="containsText" dxfId="2057" priority="75" operator="containsText" text="Deferred">
      <formula>NOT(ISERROR(SEARCH("Deferred",V49)))</formula>
    </cfRule>
    <cfRule type="containsText" dxfId="2056" priority="76" operator="containsText" text="Update Not Provided">
      <formula>NOT(ISERROR(SEARCH("Update Not Provided",V49)))</formula>
    </cfRule>
    <cfRule type="containsText" dxfId="2055" priority="77" operator="containsText" text="Not Yet Due">
      <formula>NOT(ISERROR(SEARCH("Not Yet Due",V49)))</formula>
    </cfRule>
    <cfRule type="containsText" dxfId="2054" priority="78" operator="containsText" text="Deleted">
      <formula>NOT(ISERROR(SEARCH("Deleted",V49)))</formula>
    </cfRule>
    <cfRule type="containsText" dxfId="2053" priority="79" operator="containsText" text="Completed Behind Schedule">
      <formula>NOT(ISERROR(SEARCH("Completed Behind Schedule",V49)))</formula>
    </cfRule>
    <cfRule type="containsText" dxfId="2052" priority="80" operator="containsText" text="Off Target">
      <formula>NOT(ISERROR(SEARCH("Off Target",V49)))</formula>
    </cfRule>
    <cfRule type="containsText" dxfId="2051" priority="81" operator="containsText" text="In Danger of Falling Behind Target">
      <formula>NOT(ISERROR(SEARCH("In Danger of Falling Behind Target",V49)))</formula>
    </cfRule>
    <cfRule type="containsText" dxfId="2050" priority="82" operator="containsText" text="Fully Achieved">
      <formula>NOT(ISERROR(SEARCH("Fully Achieved",V49)))</formula>
    </cfRule>
    <cfRule type="containsText" dxfId="2049" priority="83" operator="containsText" text="On track to be achieved">
      <formula>NOT(ISERROR(SEARCH("On track to be achieved",V49)))</formula>
    </cfRule>
  </conditionalFormatting>
  <conditionalFormatting sqref="M49">
    <cfRule type="containsText" dxfId="2048" priority="66" operator="containsText" text="Deferred">
      <formula>NOT(ISERROR(SEARCH("Deferred",M49)))</formula>
    </cfRule>
    <cfRule type="containsText" dxfId="2047" priority="67" operator="containsText" text="Update Not Provided">
      <formula>NOT(ISERROR(SEARCH("Update Not Provided",M49)))</formula>
    </cfRule>
    <cfRule type="containsText" dxfId="2046" priority="68" operator="containsText" text="Not Yet Due">
      <formula>NOT(ISERROR(SEARCH("Not Yet Due",M49)))</formula>
    </cfRule>
    <cfRule type="containsText" dxfId="2045" priority="69" operator="containsText" text="Deleted">
      <formula>NOT(ISERROR(SEARCH("Deleted",M49)))</formula>
    </cfRule>
    <cfRule type="containsText" dxfId="2044" priority="70" operator="containsText" text="Completed Behind Schedule">
      <formula>NOT(ISERROR(SEARCH("Completed Behind Schedule",M49)))</formula>
    </cfRule>
    <cfRule type="containsText" dxfId="2043" priority="71" operator="containsText" text="Off Target">
      <formula>NOT(ISERROR(SEARCH("Off Target",M49)))</formula>
    </cfRule>
    <cfRule type="containsText" dxfId="2042" priority="72" operator="containsText" text="In Danger of Falling Behind Target">
      <formula>NOT(ISERROR(SEARCH("In Danger of Falling Behind Target",M49)))</formula>
    </cfRule>
    <cfRule type="containsText" dxfId="2041" priority="73" operator="containsText" text="Fully Achieved">
      <formula>NOT(ISERROR(SEARCH("Fully Achieved",M49)))</formula>
    </cfRule>
    <cfRule type="containsText" dxfId="2040" priority="74" operator="containsText" text="On track to be achieved">
      <formula>NOT(ISERROR(SEARCH("On track to be achieved",M49)))</formula>
    </cfRule>
  </conditionalFormatting>
  <conditionalFormatting sqref="R49">
    <cfRule type="containsText" dxfId="2039" priority="57" operator="containsText" text="Deferred">
      <formula>NOT(ISERROR(SEARCH("Deferred",R49)))</formula>
    </cfRule>
    <cfRule type="containsText" dxfId="2038" priority="58" operator="containsText" text="Update Not Provided">
      <formula>NOT(ISERROR(SEARCH("Update Not Provided",R49)))</formula>
    </cfRule>
    <cfRule type="containsText" dxfId="2037" priority="59" operator="containsText" text="Not Yet Due">
      <formula>NOT(ISERROR(SEARCH("Not Yet Due",R49)))</formula>
    </cfRule>
    <cfRule type="containsText" dxfId="2036" priority="60" operator="containsText" text="Deleted">
      <formula>NOT(ISERROR(SEARCH("Deleted",R49)))</formula>
    </cfRule>
    <cfRule type="containsText" dxfId="2035" priority="61" operator="containsText" text="Completed Behind Schedule">
      <formula>NOT(ISERROR(SEARCH("Completed Behind Schedule",R49)))</formula>
    </cfRule>
    <cfRule type="containsText" dxfId="2034" priority="62" operator="containsText" text="Off Target">
      <formula>NOT(ISERROR(SEARCH("Off Target",R49)))</formula>
    </cfRule>
    <cfRule type="containsText" dxfId="2033" priority="63" operator="containsText" text="In Danger of Falling Behind Target">
      <formula>NOT(ISERROR(SEARCH("In Danger of Falling Behind Target",R49)))</formula>
    </cfRule>
    <cfRule type="containsText" dxfId="2032" priority="64" operator="containsText" text="Fully Achieved">
      <formula>NOT(ISERROR(SEARCH("Fully Achieved",R49)))</formula>
    </cfRule>
    <cfRule type="containsText" dxfId="2031" priority="65" operator="containsText" text="On track to be achieved">
      <formula>NOT(ISERROR(SEARCH("On track to be achieved",R49)))</formula>
    </cfRule>
  </conditionalFormatting>
  <conditionalFormatting sqref="H46">
    <cfRule type="containsText" dxfId="2030" priority="38" operator="containsText" text="Deferred">
      <formula>NOT(ISERROR(SEARCH("Deferred",H46)))</formula>
    </cfRule>
    <cfRule type="containsText" dxfId="2029" priority="39" operator="containsText" text="Update Not Provided">
      <formula>NOT(ISERROR(SEARCH("Update Not Provided",H46)))</formula>
    </cfRule>
    <cfRule type="containsText" dxfId="2028" priority="40" operator="containsText" text="Not Yet Due">
      <formula>NOT(ISERROR(SEARCH("Not Yet Due",H46)))</formula>
    </cfRule>
    <cfRule type="containsText" dxfId="2027" priority="41" operator="containsText" text="Deleted">
      <formula>NOT(ISERROR(SEARCH("Deleted",H46)))</formula>
    </cfRule>
    <cfRule type="containsText" dxfId="2026" priority="42" operator="containsText" text="Completed Behind Schedule">
      <formula>NOT(ISERROR(SEARCH("Completed Behind Schedule",H46)))</formula>
    </cfRule>
    <cfRule type="containsText" dxfId="2025" priority="43" operator="containsText" text="Off Target">
      <formula>NOT(ISERROR(SEARCH("Off Target",H46)))</formula>
    </cfRule>
    <cfRule type="containsText" dxfId="2024" priority="44" operator="containsText" text="In Danger of Falling Behind Target">
      <formula>NOT(ISERROR(SEARCH("In Danger of Falling Behind Target",H46)))</formula>
    </cfRule>
    <cfRule type="containsText" dxfId="2023" priority="45" operator="containsText" text="Fully Achieved">
      <formula>NOT(ISERROR(SEARCH("Fully Achieved",H46)))</formula>
    </cfRule>
    <cfRule type="containsText" dxfId="2022" priority="46" operator="containsText" text="On track to be achieved">
      <formula>NOT(ISERROR(SEARCH("On track to be achieved",H46)))</formula>
    </cfRule>
  </conditionalFormatting>
  <conditionalFormatting sqref="V46">
    <cfRule type="containsText" dxfId="2021" priority="1" operator="containsText" text="Deleted">
      <formula>NOT(ISERROR(SEARCH("Deleted",V46)))</formula>
    </cfRule>
    <cfRule type="containsText" dxfId="2020" priority="2" operator="containsText" text="Deferred">
      <formula>NOT(ISERROR(SEARCH("Deferred",V46)))</formula>
    </cfRule>
    <cfRule type="containsText" dxfId="2019" priority="3" operator="containsText" text="Completion date within reasonable tolerance">
      <formula>NOT(ISERROR(SEARCH("Completion date within reasonable tolerance",V46)))</formula>
    </cfRule>
    <cfRule type="containsText" dxfId="2018" priority="4" operator="containsText" text="completed significantly after target deadline">
      <formula>NOT(ISERROR(SEARCH("completed significantly after target deadline",V46)))</formula>
    </cfRule>
    <cfRule type="containsText" dxfId="2017" priority="5" operator="containsText" text="Off target">
      <formula>NOT(ISERROR(SEARCH("Off target",V46)))</formula>
    </cfRule>
    <cfRule type="containsText" dxfId="2016" priority="6" operator="containsText" text="Target partially met">
      <formula>NOT(ISERROR(SEARCH("Target partially met",V46)))</formula>
    </cfRule>
    <cfRule type="containsText" dxfId="2015" priority="7" operator="containsText" text="Numerical outturn within 10% tolerance">
      <formula>NOT(ISERROR(SEARCH("Numerical outturn within 10% tolerance",V46)))</formula>
    </cfRule>
    <cfRule type="containsText" dxfId="2014" priority="8" operator="containsText" text="Numerical outturn within 5% Tolerance">
      <formula>NOT(ISERROR(SEARCH("Numerical outturn within 5% Tolerance",V46)))</formula>
    </cfRule>
    <cfRule type="containsText" dxfId="2013" priority="9" operator="containsText" text="Fully Achieved">
      <formula>NOT(ISERROR(SEARCH("Fully Achieved",V46)))</formula>
    </cfRule>
    <cfRule type="containsText" dxfId="2012" priority="10" operator="containsText" text="Update Not Provided">
      <formula>NOT(ISERROR(SEARCH("Update Not Provided",V46)))</formula>
    </cfRule>
    <cfRule type="containsText" dxfId="2011" priority="29" operator="containsText" text="Deferred">
      <formula>NOT(ISERROR(SEARCH("Deferred",V46)))</formula>
    </cfRule>
    <cfRule type="containsText" dxfId="2010" priority="30" operator="containsText" text="Update Not Provided">
      <formula>NOT(ISERROR(SEARCH("Update Not Provided",V46)))</formula>
    </cfRule>
    <cfRule type="containsText" dxfId="2009" priority="31" operator="containsText" text="Not Yet Due">
      <formula>NOT(ISERROR(SEARCH("Not Yet Due",V46)))</formula>
    </cfRule>
    <cfRule type="containsText" dxfId="2008" priority="32" operator="containsText" text="Deleted">
      <formula>NOT(ISERROR(SEARCH("Deleted",V46)))</formula>
    </cfRule>
    <cfRule type="containsText" dxfId="2007" priority="33" operator="containsText" text="Completed Behind Schedule">
      <formula>NOT(ISERROR(SEARCH("Completed Behind Schedule",V46)))</formula>
    </cfRule>
    <cfRule type="containsText" dxfId="2006" priority="34" operator="containsText" text="Off Target">
      <formula>NOT(ISERROR(SEARCH("Off Target",V46)))</formula>
    </cfRule>
    <cfRule type="containsText" dxfId="2005" priority="35" operator="containsText" text="In Danger of Falling Behind Target">
      <formula>NOT(ISERROR(SEARCH("In Danger of Falling Behind Target",V46)))</formula>
    </cfRule>
    <cfRule type="containsText" dxfId="2004" priority="36" operator="containsText" text="Fully Achieved">
      <formula>NOT(ISERROR(SEARCH("Fully Achieved",V46)))</formula>
    </cfRule>
    <cfRule type="containsText" dxfId="2003" priority="37" operator="containsText" text="On track to be achieved">
      <formula>NOT(ISERROR(SEARCH("On track to be achieved",V46)))</formula>
    </cfRule>
  </conditionalFormatting>
  <conditionalFormatting sqref="M46">
    <cfRule type="containsText" dxfId="2002" priority="20" operator="containsText" text="Deferred">
      <formula>NOT(ISERROR(SEARCH("Deferred",M46)))</formula>
    </cfRule>
    <cfRule type="containsText" dxfId="2001" priority="21" operator="containsText" text="Update Not Provided">
      <formula>NOT(ISERROR(SEARCH("Update Not Provided",M46)))</formula>
    </cfRule>
    <cfRule type="containsText" dxfId="2000" priority="22" operator="containsText" text="Not Yet Due">
      <formula>NOT(ISERROR(SEARCH("Not Yet Due",M46)))</formula>
    </cfRule>
    <cfRule type="containsText" dxfId="1999" priority="23" operator="containsText" text="Deleted">
      <formula>NOT(ISERROR(SEARCH("Deleted",M46)))</formula>
    </cfRule>
    <cfRule type="containsText" dxfId="1998" priority="24" operator="containsText" text="Completed Behind Schedule">
      <formula>NOT(ISERROR(SEARCH("Completed Behind Schedule",M46)))</formula>
    </cfRule>
    <cfRule type="containsText" dxfId="1997" priority="25" operator="containsText" text="Off Target">
      <formula>NOT(ISERROR(SEARCH("Off Target",M46)))</formula>
    </cfRule>
    <cfRule type="containsText" dxfId="1996" priority="26" operator="containsText" text="In Danger of Falling Behind Target">
      <formula>NOT(ISERROR(SEARCH("In Danger of Falling Behind Target",M46)))</formula>
    </cfRule>
    <cfRule type="containsText" dxfId="1995" priority="27" operator="containsText" text="Fully Achieved">
      <formula>NOT(ISERROR(SEARCH("Fully Achieved",M46)))</formula>
    </cfRule>
    <cfRule type="containsText" dxfId="1994" priority="28" operator="containsText" text="On track to be achieved">
      <formula>NOT(ISERROR(SEARCH("On track to be achieved",M46)))</formula>
    </cfRule>
  </conditionalFormatting>
  <conditionalFormatting sqref="R46">
    <cfRule type="containsText" dxfId="1993" priority="11" operator="containsText" text="Deferred">
      <formula>NOT(ISERROR(SEARCH("Deferred",R46)))</formula>
    </cfRule>
    <cfRule type="containsText" dxfId="1992" priority="12" operator="containsText" text="Update Not Provided">
      <formula>NOT(ISERROR(SEARCH("Update Not Provided",R46)))</formula>
    </cfRule>
    <cfRule type="containsText" dxfId="1991" priority="13" operator="containsText" text="Not Yet Due">
      <formula>NOT(ISERROR(SEARCH("Not Yet Due",R46)))</formula>
    </cfRule>
    <cfRule type="containsText" dxfId="1990" priority="14" operator="containsText" text="Deleted">
      <formula>NOT(ISERROR(SEARCH("Deleted",R46)))</formula>
    </cfRule>
    <cfRule type="containsText" dxfId="1989" priority="15" operator="containsText" text="Completed Behind Schedule">
      <formula>NOT(ISERROR(SEARCH("Completed Behind Schedule",R46)))</formula>
    </cfRule>
    <cfRule type="containsText" dxfId="1988" priority="16" operator="containsText" text="Off Target">
      <formula>NOT(ISERROR(SEARCH("Off Target",R46)))</formula>
    </cfRule>
    <cfRule type="containsText" dxfId="1987" priority="17" operator="containsText" text="In Danger of Falling Behind Target">
      <formula>NOT(ISERROR(SEARCH("In Danger of Falling Behind Target",R46)))</formula>
    </cfRule>
    <cfRule type="containsText" dxfId="1986" priority="18" operator="containsText" text="Fully Achieved">
      <formula>NOT(ISERROR(SEARCH("Fully Achieved",R46)))</formula>
    </cfRule>
    <cfRule type="containsText" dxfId="1985" priority="19" operator="containsText" text="On track to be achieved">
      <formula>NOT(ISERROR(SEARCH("On track to be achieved",R46)))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H3:H111 R3:R111 M3:M111">
      <formula1>$A$164:$A$172</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hyperlinks>
    <hyperlink ref="N36" r:id="rId1"/>
  </hyperlinks>
  <pageMargins left="0.23622047244094491" right="0.23622047244094491" top="0.74803149606299213" bottom="0.74803149606299213" header="0.31496062992125984" footer="0.31496062992125984"/>
  <pageSetup paperSize="8" orientation="portrait" r:id="rId2"/>
  <colBreaks count="1" manualBreakCount="1">
    <brk id="9"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opLeftCell="B2" zoomScale="70" zoomScaleNormal="70" workbookViewId="0">
      <selection activeCell="C15" sqref="C15"/>
    </sheetView>
  </sheetViews>
  <sheetFormatPr defaultColWidth="9.140625" defaultRowHeight="15"/>
  <cols>
    <col min="1" max="1" width="9.140625" style="118"/>
    <col min="2" max="2" width="49.5703125" style="63" customWidth="1"/>
    <col min="3" max="3" width="27.140625" style="63" customWidth="1"/>
    <col min="4" max="4" width="27.140625" style="141" customWidth="1"/>
    <col min="5" max="8" width="27.140625" style="63" customWidth="1"/>
    <col min="9" max="40" width="9.140625" style="118"/>
    <col min="41" max="16384" width="9.140625" style="63"/>
  </cols>
  <sheetData>
    <row r="1" spans="1:40" s="118" customFormat="1" ht="33" customHeight="1" thickBot="1">
      <c r="B1" s="119" t="s">
        <v>415</v>
      </c>
      <c r="D1" s="120"/>
    </row>
    <row r="2" spans="1:40" ht="40.5" customHeight="1" thickTop="1" thickBot="1">
      <c r="B2" s="286" t="s">
        <v>421</v>
      </c>
      <c r="C2" s="288" t="s">
        <v>411</v>
      </c>
      <c r="D2" s="289"/>
      <c r="E2" s="290" t="s">
        <v>412</v>
      </c>
      <c r="F2" s="291"/>
      <c r="G2" s="292" t="s">
        <v>413</v>
      </c>
      <c r="H2" s="292"/>
    </row>
    <row r="3" spans="1:40" ht="50.25" customHeight="1" thickTop="1" thickBot="1">
      <c r="B3" s="287"/>
      <c r="C3" s="121" t="s">
        <v>416</v>
      </c>
      <c r="D3" s="122" t="s">
        <v>417</v>
      </c>
      <c r="E3" s="123" t="s">
        <v>416</v>
      </c>
      <c r="F3" s="124" t="s">
        <v>417</v>
      </c>
      <c r="G3" s="142" t="s">
        <v>416</v>
      </c>
      <c r="H3" s="143" t="s">
        <v>417</v>
      </c>
    </row>
    <row r="4" spans="1:40" s="129" customFormat="1" ht="21.75" thickTop="1" thickBot="1">
      <c r="A4" s="125"/>
      <c r="B4" s="126" t="s">
        <v>418</v>
      </c>
      <c r="C4" s="16"/>
      <c r="D4" s="127"/>
      <c r="E4" s="16"/>
      <c r="F4" s="16"/>
      <c r="G4" s="16"/>
      <c r="H4" s="128"/>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40" s="135" customFormat="1" ht="37.5" customHeight="1" thickTop="1" thickBot="1">
      <c r="A5" s="130"/>
      <c r="B5" s="131" t="s">
        <v>419</v>
      </c>
      <c r="C5" s="132">
        <f>'2a. % By Priority'!C6+'2a. % By Priority'!C7</f>
        <v>80</v>
      </c>
      <c r="D5" s="133">
        <f>'2a. % By Priority'!G6</f>
        <v>0.96385542168674698</v>
      </c>
      <c r="E5" s="134">
        <f>'2a. % By Priority'!C9</f>
        <v>2</v>
      </c>
      <c r="F5" s="124">
        <f>'2a. % By Priority'!G9</f>
        <v>2.4096385542168676E-2</v>
      </c>
      <c r="G5" s="144">
        <f>'2a. % By Priority'!C13+'2a. % By Priority'!C14</f>
        <v>1</v>
      </c>
      <c r="H5" s="145">
        <f>'2a. % By Priority'!G13</f>
        <v>1.2048192771084338E-2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row>
    <row r="6" spans="1:40" s="135" customFormat="1" ht="21.75" thickTop="1" thickBot="1">
      <c r="A6" s="130"/>
      <c r="B6" s="136" t="s">
        <v>420</v>
      </c>
      <c r="C6" s="137"/>
      <c r="D6" s="138"/>
      <c r="E6" s="137"/>
      <c r="F6" s="138"/>
      <c r="G6" s="137"/>
      <c r="H6" s="139"/>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row>
    <row r="7" spans="1:40" s="135" customFormat="1" ht="37.5" customHeight="1" thickTop="1" thickBot="1">
      <c r="A7" s="130"/>
      <c r="B7" s="131" t="s">
        <v>278</v>
      </c>
      <c r="C7" s="132">
        <f>'2a. % By Priority'!C28+'2a. % By Priority'!C29</f>
        <v>50</v>
      </c>
      <c r="D7" s="133">
        <f>'2a. % By Priority'!G28</f>
        <v>0.96153846153846156</v>
      </c>
      <c r="E7" s="140">
        <f>'2a. % By Priority'!C31</f>
        <v>1</v>
      </c>
      <c r="F7" s="124">
        <f>'2a. % By Priority'!G31</f>
        <v>1.9230769230769232E-2</v>
      </c>
      <c r="G7" s="144">
        <f>'2a. % By Priority'!C35+'2a. % By Priority'!C36</f>
        <v>1</v>
      </c>
      <c r="H7" s="145">
        <f>'2a. % By Priority'!G35</f>
        <v>1.9230769230769232E-2</v>
      </c>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row>
    <row r="8" spans="1:40" s="135" customFormat="1" ht="37.5" customHeight="1" thickTop="1" thickBot="1">
      <c r="A8" s="130"/>
      <c r="B8" s="131" t="s">
        <v>414</v>
      </c>
      <c r="C8" s="132">
        <f>'2a. % By Priority'!C50+'2a. % By Priority'!C51</f>
        <v>14</v>
      </c>
      <c r="D8" s="133">
        <f>'2a. % By Priority'!G50</f>
        <v>0.93333333333333335</v>
      </c>
      <c r="E8" s="140">
        <f>'2a. % By Priority'!C53</f>
        <v>1</v>
      </c>
      <c r="F8" s="124">
        <f>'2a. % By Priority'!G53</f>
        <v>6.6666666666666666E-2</v>
      </c>
      <c r="G8" s="144">
        <f>'2a. % By Priority'!C57+'2a. % By Priority'!C58</f>
        <v>0</v>
      </c>
      <c r="H8" s="145">
        <f>'2a. % By Priority'!G57</f>
        <v>0</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s="135" customFormat="1" ht="37.5" customHeight="1" thickTop="1" thickBot="1">
      <c r="A9" s="130"/>
      <c r="B9" s="131" t="s">
        <v>276</v>
      </c>
      <c r="C9" s="132">
        <f>'2a. % By Priority'!C72+'2a. % By Priority'!C73</f>
        <v>16</v>
      </c>
      <c r="D9" s="133">
        <f>'2a. % By Priority'!G72</f>
        <v>1</v>
      </c>
      <c r="E9" s="140">
        <f>'2a. % By Priority'!C75</f>
        <v>0</v>
      </c>
      <c r="F9" s="124">
        <f>'2a. % By Priority'!G75</f>
        <v>0</v>
      </c>
      <c r="G9" s="144">
        <f>'2a. % By Priority'!C79+'2a. % By Priority'!C80</f>
        <v>0</v>
      </c>
      <c r="H9" s="145">
        <f>'2a. % By Priority'!G79</f>
        <v>0</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row>
    <row r="10" spans="1:40" s="118" customFormat="1" ht="15.75" thickTop="1">
      <c r="D10" s="120"/>
    </row>
    <row r="11" spans="1:40" s="118" customFormat="1">
      <c r="D11" s="120"/>
    </row>
    <row r="12" spans="1:40" s="118" customFormat="1">
      <c r="D12" s="120"/>
    </row>
    <row r="13" spans="1:40" s="118" customFormat="1">
      <c r="D13" s="120"/>
    </row>
    <row r="14" spans="1:40" s="118" customFormat="1">
      <c r="D14" s="120"/>
    </row>
    <row r="15" spans="1:40" s="118" customFormat="1">
      <c r="D15" s="120"/>
    </row>
    <row r="16" spans="1:40" s="118" customFormat="1">
      <c r="D16" s="120"/>
    </row>
    <row r="17" spans="4:4" s="118" customFormat="1">
      <c r="D17" s="120"/>
    </row>
    <row r="18" spans="4:4" s="118" customFormat="1">
      <c r="D18" s="120"/>
    </row>
    <row r="19" spans="4:4" s="118" customFormat="1">
      <c r="D19" s="120"/>
    </row>
    <row r="20" spans="4:4" s="118" customFormat="1">
      <c r="D20" s="120"/>
    </row>
    <row r="21" spans="4:4" s="118" customFormat="1">
      <c r="D21" s="120"/>
    </row>
    <row r="22" spans="4:4" s="118" customFormat="1">
      <c r="D22" s="120"/>
    </row>
    <row r="23" spans="4:4" s="118" customFormat="1">
      <c r="D23" s="120"/>
    </row>
    <row r="24" spans="4:4" s="118" customFormat="1">
      <c r="D24" s="120"/>
    </row>
    <row r="25" spans="4:4" s="118" customFormat="1">
      <c r="D25" s="120"/>
    </row>
    <row r="26" spans="4:4" s="118" customFormat="1">
      <c r="D26" s="120"/>
    </row>
    <row r="27" spans="4:4" s="118" customFormat="1">
      <c r="D27" s="120"/>
    </row>
    <row r="28" spans="4:4" s="118" customFormat="1">
      <c r="D28" s="120"/>
    </row>
    <row r="29" spans="4:4" s="118" customFormat="1">
      <c r="D29" s="120"/>
    </row>
    <row r="30" spans="4:4" s="118" customFormat="1">
      <c r="D30" s="120"/>
    </row>
    <row r="31" spans="4:4" s="118" customFormat="1">
      <c r="D31" s="120"/>
    </row>
    <row r="32" spans="4:4" s="118" customFormat="1">
      <c r="D32" s="120"/>
    </row>
    <row r="33" spans="4:4" s="118" customFormat="1">
      <c r="D33" s="120"/>
    </row>
    <row r="34" spans="4:4" s="118" customFormat="1">
      <c r="D34" s="120"/>
    </row>
    <row r="35" spans="4:4" s="118" customFormat="1">
      <c r="D35" s="120"/>
    </row>
    <row r="36" spans="4:4" s="118" customFormat="1">
      <c r="D36" s="120"/>
    </row>
    <row r="37" spans="4:4" s="118" customFormat="1">
      <c r="D37" s="120"/>
    </row>
    <row r="38" spans="4:4" s="118" customFormat="1">
      <c r="D38" s="120"/>
    </row>
    <row r="39" spans="4:4" s="118" customFormat="1">
      <c r="D39" s="120"/>
    </row>
    <row r="40" spans="4:4" s="118" customFormat="1">
      <c r="D40"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opLeftCell="B2" zoomScale="70" zoomScaleNormal="70" workbookViewId="0">
      <selection activeCell="B10" sqref="A10:XFD15"/>
    </sheetView>
  </sheetViews>
  <sheetFormatPr defaultColWidth="9.140625" defaultRowHeight="15"/>
  <cols>
    <col min="1" max="1" width="9.140625" style="118"/>
    <col min="2" max="2" width="49.5703125" style="63" customWidth="1"/>
    <col min="3" max="3" width="27.140625" style="63" customWidth="1"/>
    <col min="4" max="4" width="27.140625" style="141" customWidth="1"/>
    <col min="5" max="8" width="27.140625" style="63" customWidth="1"/>
    <col min="9" max="40" width="9.140625" style="118"/>
    <col min="41" max="16384" width="9.140625" style="63"/>
  </cols>
  <sheetData>
    <row r="1" spans="1:40" s="118" customFormat="1" ht="33" customHeight="1" thickBot="1">
      <c r="B1" s="119" t="s">
        <v>415</v>
      </c>
      <c r="D1" s="120"/>
    </row>
    <row r="2" spans="1:40" ht="40.5" customHeight="1" thickTop="1" thickBot="1">
      <c r="B2" s="286" t="s">
        <v>577</v>
      </c>
      <c r="C2" s="288" t="s">
        <v>411</v>
      </c>
      <c r="D2" s="289"/>
      <c r="E2" s="290" t="s">
        <v>412</v>
      </c>
      <c r="F2" s="291"/>
      <c r="G2" s="292" t="s">
        <v>413</v>
      </c>
      <c r="H2" s="292"/>
    </row>
    <row r="3" spans="1:40" ht="50.25" customHeight="1" thickTop="1" thickBot="1">
      <c r="B3" s="287"/>
      <c r="C3" s="121" t="s">
        <v>416</v>
      </c>
      <c r="D3" s="122" t="s">
        <v>417</v>
      </c>
      <c r="E3" s="123" t="s">
        <v>416</v>
      </c>
      <c r="F3" s="124" t="s">
        <v>417</v>
      </c>
      <c r="G3" s="142" t="s">
        <v>416</v>
      </c>
      <c r="H3" s="143" t="s">
        <v>417</v>
      </c>
    </row>
    <row r="4" spans="1:40" s="129" customFormat="1" ht="21.75" thickTop="1" thickBot="1">
      <c r="A4" s="125"/>
      <c r="B4" s="126" t="s">
        <v>418</v>
      </c>
      <c r="C4" s="16"/>
      <c r="D4" s="127"/>
      <c r="E4" s="16"/>
      <c r="F4" s="16"/>
      <c r="G4" s="16"/>
      <c r="H4" s="128"/>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40" s="135" customFormat="1" ht="37.5" customHeight="1" thickTop="1" thickBot="1">
      <c r="A5" s="130"/>
      <c r="B5" s="131" t="s">
        <v>419</v>
      </c>
      <c r="C5" s="132">
        <f>'2a. % By Priority'!J6+'2a. % By Priority'!J7</f>
        <v>95</v>
      </c>
      <c r="D5" s="133">
        <f>'2a. % By Priority'!N6</f>
        <v>0.95959595959595956</v>
      </c>
      <c r="E5" s="134">
        <f>'2a. % By Priority'!J9</f>
        <v>2</v>
      </c>
      <c r="F5" s="124">
        <f>'2a. % By Priority'!N9</f>
        <v>2.0202020202020204E-2</v>
      </c>
      <c r="G5" s="144">
        <f>'2a. % By Priority'!J13+'2a. % By Priority'!J14</f>
        <v>2</v>
      </c>
      <c r="H5" s="145">
        <f>'2a. % By Priority'!N13</f>
        <v>2.0202020202020204E-2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row>
    <row r="6" spans="1:40" s="135" customFormat="1" ht="21.75" thickTop="1" thickBot="1">
      <c r="A6" s="130"/>
      <c r="B6" s="136" t="s">
        <v>420</v>
      </c>
      <c r="C6" s="137"/>
      <c r="D6" s="138"/>
      <c r="E6" s="137"/>
      <c r="F6" s="138"/>
      <c r="G6" s="137"/>
      <c r="H6" s="139"/>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row>
    <row r="7" spans="1:40" s="135" customFormat="1" ht="37.5" customHeight="1" thickTop="1" thickBot="1">
      <c r="A7" s="130"/>
      <c r="B7" s="131" t="s">
        <v>278</v>
      </c>
      <c r="C7" s="132">
        <f>'2a. % By Priority'!J28+'2a. % By Priority'!J29</f>
        <v>57</v>
      </c>
      <c r="D7" s="133">
        <f>'2a. % By Priority'!N28</f>
        <v>0.95</v>
      </c>
      <c r="E7" s="140">
        <f>'2a. % By Priority'!J31</f>
        <v>2</v>
      </c>
      <c r="F7" s="124">
        <f>'2a. % By Priority'!N31</f>
        <v>3.3333333333333333E-2</v>
      </c>
      <c r="G7" s="144">
        <f>'2a. % By Priority'!J35+'2a. % By Priority'!J36</f>
        <v>1</v>
      </c>
      <c r="H7" s="145">
        <f>'2a. % By Priority'!N35</f>
        <v>1.6666666666666666E-2</v>
      </c>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row>
    <row r="8" spans="1:40" s="135" customFormat="1" ht="37.5" customHeight="1" thickTop="1" thickBot="1">
      <c r="A8" s="130"/>
      <c r="B8" s="131" t="s">
        <v>414</v>
      </c>
      <c r="C8" s="132">
        <f>'2a. % By Priority'!J50+'2a. % By Priority'!J51</f>
        <v>21</v>
      </c>
      <c r="D8" s="133">
        <f>'2a. % By Priority'!N50</f>
        <v>0.95454545454545459</v>
      </c>
      <c r="E8" s="140">
        <f>'2a. % By Priority'!J53</f>
        <v>0</v>
      </c>
      <c r="F8" s="124">
        <f>'2a. % By Priority'!N53</f>
        <v>0</v>
      </c>
      <c r="G8" s="144">
        <f>'2a. % By Priority'!J57+'2a. % By Priority'!J58</f>
        <v>1</v>
      </c>
      <c r="H8" s="145">
        <f>'2a. % By Priority'!N57</f>
        <v>4.5454545454545456E-2</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s="135" customFormat="1" ht="37.5" customHeight="1" thickTop="1" thickBot="1">
      <c r="A9" s="130"/>
      <c r="B9" s="131" t="s">
        <v>276</v>
      </c>
      <c r="C9" s="132">
        <f>'2a. % By Priority'!J72+'2a. % By Priority'!J73</f>
        <v>17</v>
      </c>
      <c r="D9" s="133">
        <f>'2a. % By Priority'!N72</f>
        <v>1</v>
      </c>
      <c r="E9" s="140">
        <f>'2a. % By Priority'!J75</f>
        <v>0</v>
      </c>
      <c r="F9" s="124">
        <f>'2a. % By Priority'!N75</f>
        <v>0</v>
      </c>
      <c r="G9" s="144">
        <f>'2a. % By Priority'!J79+'2a. % By Priority'!J80</f>
        <v>0</v>
      </c>
      <c r="H9" s="145">
        <f>'2a. % By Priority'!N79</f>
        <v>0</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row>
    <row r="10" spans="1:40" s="118" customFormat="1" ht="15.75" thickTop="1">
      <c r="D10" s="120"/>
    </row>
    <row r="11" spans="1:40" s="118" customFormat="1">
      <c r="D11" s="120"/>
    </row>
    <row r="12" spans="1:40" s="118" customFormat="1">
      <c r="D12" s="120"/>
    </row>
    <row r="13" spans="1:40" s="118" customFormat="1">
      <c r="D13" s="120"/>
    </row>
    <row r="14" spans="1:40" s="118" customFormat="1">
      <c r="D14" s="120"/>
    </row>
    <row r="15" spans="1:40" s="118" customFormat="1">
      <c r="D15" s="120"/>
    </row>
    <row r="16" spans="1:40" s="118" customFormat="1">
      <c r="D16" s="120"/>
    </row>
    <row r="17" spans="4:4" s="118" customFormat="1">
      <c r="D17" s="120"/>
    </row>
    <row r="18" spans="4:4" s="118" customFormat="1">
      <c r="D18" s="120"/>
    </row>
    <row r="19" spans="4:4" s="118" customFormat="1">
      <c r="D19" s="120"/>
    </row>
    <row r="20" spans="4:4" s="118" customFormat="1">
      <c r="D20" s="120"/>
    </row>
    <row r="21" spans="4:4" s="118" customFormat="1">
      <c r="D21" s="120"/>
    </row>
    <row r="22" spans="4:4" s="118" customFormat="1">
      <c r="D22" s="120"/>
    </row>
    <row r="23" spans="4:4" s="118" customFormat="1">
      <c r="D23" s="120"/>
    </row>
    <row r="24" spans="4:4" s="118" customFormat="1">
      <c r="D24" s="120"/>
    </row>
    <row r="25" spans="4:4" s="118" customFormat="1">
      <c r="D25" s="120"/>
    </row>
    <row r="26" spans="4:4" s="118" customFormat="1">
      <c r="D26" s="120"/>
    </row>
    <row r="27" spans="4:4" s="118" customFormat="1">
      <c r="D27" s="120"/>
    </row>
    <row r="28" spans="4:4" s="118" customFormat="1">
      <c r="D28" s="120"/>
    </row>
    <row r="29" spans="4:4" s="118" customFormat="1">
      <c r="D29" s="120"/>
    </row>
    <row r="30" spans="4:4" s="118" customFormat="1">
      <c r="D30" s="120"/>
    </row>
    <row r="31" spans="4:4" s="118" customFormat="1">
      <c r="D31" s="120"/>
    </row>
    <row r="32" spans="4:4" s="118" customFormat="1">
      <c r="D32" s="120"/>
    </row>
    <row r="33" spans="4:4" s="118" customFormat="1">
      <c r="D33" s="120"/>
    </row>
    <row r="34" spans="4:4" s="118" customFormat="1">
      <c r="D34" s="120"/>
    </row>
    <row r="35" spans="4:4" s="118" customFormat="1">
      <c r="D35" s="120"/>
    </row>
    <row r="36" spans="4:4" s="118" customFormat="1">
      <c r="D36" s="120"/>
    </row>
    <row r="37" spans="4:4" s="118" customFormat="1">
      <c r="D37" s="120"/>
    </row>
    <row r="38" spans="4:4" s="118" customFormat="1">
      <c r="D38" s="120"/>
    </row>
    <row r="39" spans="4:4" s="118" customFormat="1">
      <c r="D39" s="120"/>
    </row>
    <row r="40" spans="4:4" s="118" customFormat="1">
      <c r="D40"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topLeftCell="H1" zoomScale="77" zoomScaleNormal="77" workbookViewId="0">
      <pane ySplit="1" topLeftCell="A2" activePane="bottomLeft" state="frozen"/>
      <selection pane="bottomLeft" activeCell="L106" sqref="L106"/>
    </sheetView>
  </sheetViews>
  <sheetFormatPr defaultColWidth="9.140625" defaultRowHeight="14.25"/>
  <cols>
    <col min="1" max="1" width="2.140625" style="24" customWidth="1"/>
    <col min="2" max="2" width="38.85546875" style="24" customWidth="1"/>
    <col min="3" max="3" width="13.7109375" style="21" customWidth="1"/>
    <col min="4" max="4" width="13.85546875" style="21" customWidth="1"/>
    <col min="5" max="5" width="16.28515625" style="21" customWidth="1"/>
    <col min="6" max="6" width="14.140625" style="21" customWidth="1"/>
    <col min="7" max="7" width="17.140625" style="21" customWidth="1"/>
    <col min="8" max="8" width="4.7109375" style="21" customWidth="1"/>
    <col min="9" max="9" width="38.85546875" style="24" customWidth="1"/>
    <col min="10" max="10" width="13.7109375" style="21" customWidth="1"/>
    <col min="11" max="11" width="13.85546875" style="21" customWidth="1"/>
    <col min="12" max="12" width="16.28515625" style="21" customWidth="1"/>
    <col min="13" max="13" width="14.140625" style="21" customWidth="1"/>
    <col min="14" max="14" width="17.140625" style="21" customWidth="1"/>
    <col min="15" max="15" width="4.7109375" style="21" customWidth="1"/>
    <col min="16" max="16" width="38.85546875" style="24" hidden="1" customWidth="1"/>
    <col min="17" max="17" width="13.7109375" style="21" hidden="1" customWidth="1"/>
    <col min="18" max="18" width="13.85546875" style="21" hidden="1" customWidth="1"/>
    <col min="19" max="19" width="16.28515625" style="21" hidden="1" customWidth="1"/>
    <col min="20" max="20" width="14.140625" style="21" hidden="1" customWidth="1"/>
    <col min="21" max="21" width="17.140625" style="21" hidden="1" customWidth="1"/>
    <col min="22" max="22" width="4.7109375" style="21" customWidth="1"/>
    <col min="23" max="23" width="55.28515625" style="21" hidden="1" customWidth="1"/>
    <col min="24" max="24" width="14.5703125" style="21" hidden="1" customWidth="1"/>
    <col min="25" max="27" width="17.140625" style="21" hidden="1" customWidth="1"/>
    <col min="28" max="28" width="17.140625" style="49" hidden="1" customWidth="1"/>
    <col min="29" max="32" width="9.140625" style="24" customWidth="1"/>
    <col min="33" max="16384" width="9.140625" style="24"/>
  </cols>
  <sheetData>
    <row r="1" spans="2:32" s="18" customFormat="1" ht="20.25">
      <c r="B1" s="66" t="s">
        <v>404</v>
      </c>
      <c r="C1" s="64"/>
      <c r="D1" s="65"/>
      <c r="E1" s="65"/>
      <c r="F1" s="65"/>
      <c r="G1" s="65"/>
      <c r="H1" s="17"/>
      <c r="I1" s="66" t="s">
        <v>405</v>
      </c>
      <c r="J1" s="64"/>
      <c r="K1" s="65"/>
      <c r="L1" s="65"/>
      <c r="M1" s="65"/>
      <c r="N1" s="65"/>
      <c r="O1" s="17"/>
      <c r="P1" s="89" t="s">
        <v>406</v>
      </c>
      <c r="Q1" s="64"/>
      <c r="R1" s="65"/>
      <c r="S1" s="65"/>
      <c r="T1" s="65"/>
      <c r="U1" s="65"/>
      <c r="V1" s="17"/>
      <c r="W1" s="69" t="s">
        <v>407</v>
      </c>
      <c r="X1" s="67"/>
      <c r="Y1" s="67"/>
      <c r="Z1" s="67"/>
      <c r="AA1" s="67"/>
      <c r="AB1" s="68"/>
    </row>
    <row r="2" spans="2:32" ht="15.75">
      <c r="B2" s="19"/>
      <c r="C2" s="20"/>
      <c r="D2" s="20"/>
      <c r="E2" s="20"/>
      <c r="F2" s="20"/>
      <c r="G2" s="20"/>
      <c r="I2" s="19"/>
      <c r="J2" s="20"/>
      <c r="K2" s="20"/>
      <c r="L2" s="20"/>
      <c r="M2" s="20"/>
      <c r="N2" s="20"/>
      <c r="P2" s="19"/>
      <c r="Q2" s="20"/>
      <c r="R2" s="20"/>
      <c r="S2" s="20"/>
      <c r="T2" s="20"/>
      <c r="U2" s="20"/>
      <c r="W2" s="22"/>
      <c r="X2" s="22"/>
      <c r="Y2" s="22"/>
      <c r="Z2" s="22"/>
      <c r="AA2" s="22"/>
      <c r="AB2" s="23"/>
    </row>
    <row r="3" spans="2:32" ht="15.75" hidden="1">
      <c r="B3" s="80" t="s">
        <v>386</v>
      </c>
      <c r="C3" s="81"/>
      <c r="D3" s="81"/>
      <c r="E3" s="81"/>
      <c r="F3" s="81"/>
      <c r="G3" s="82"/>
      <c r="I3" s="80" t="s">
        <v>386</v>
      </c>
      <c r="J3" s="81"/>
      <c r="K3" s="81"/>
      <c r="L3" s="81"/>
      <c r="M3" s="81"/>
      <c r="N3" s="82"/>
      <c r="P3" s="80" t="s">
        <v>386</v>
      </c>
      <c r="Q3" s="81"/>
      <c r="R3" s="81"/>
      <c r="S3" s="81"/>
      <c r="T3" s="81"/>
      <c r="U3" s="82"/>
      <c r="W3" s="26" t="s">
        <v>386</v>
      </c>
      <c r="X3" s="27"/>
      <c r="Y3" s="27"/>
      <c r="Z3" s="27"/>
      <c r="AA3" s="27"/>
      <c r="AB3" s="28"/>
    </row>
    <row r="4" spans="2:32" s="21" customFormat="1" ht="39" hidden="1" customHeight="1">
      <c r="B4" s="83" t="s">
        <v>387</v>
      </c>
      <c r="C4" s="83" t="s">
        <v>388</v>
      </c>
      <c r="D4" s="83" t="s">
        <v>389</v>
      </c>
      <c r="E4" s="83" t="s">
        <v>390</v>
      </c>
      <c r="F4" s="83" t="s">
        <v>391</v>
      </c>
      <c r="G4" s="83" t="s">
        <v>392</v>
      </c>
      <c r="I4" s="83" t="s">
        <v>387</v>
      </c>
      <c r="J4" s="83" t="s">
        <v>388</v>
      </c>
      <c r="K4" s="83" t="s">
        <v>389</v>
      </c>
      <c r="L4" s="83" t="s">
        <v>390</v>
      </c>
      <c r="M4" s="83" t="s">
        <v>391</v>
      </c>
      <c r="N4" s="83" t="s">
        <v>392</v>
      </c>
      <c r="P4" s="83" t="s">
        <v>387</v>
      </c>
      <c r="Q4" s="83" t="s">
        <v>388</v>
      </c>
      <c r="R4" s="83" t="s">
        <v>389</v>
      </c>
      <c r="S4" s="83" t="s">
        <v>390</v>
      </c>
      <c r="T4" s="83" t="s">
        <v>391</v>
      </c>
      <c r="U4" s="83" t="s">
        <v>392</v>
      </c>
      <c r="W4" s="83" t="s">
        <v>387</v>
      </c>
      <c r="X4" s="83" t="s">
        <v>388</v>
      </c>
      <c r="Y4" s="83" t="s">
        <v>389</v>
      </c>
      <c r="Z4" s="83" t="s">
        <v>390</v>
      </c>
      <c r="AA4" s="83" t="s">
        <v>391</v>
      </c>
      <c r="AB4" s="83" t="s">
        <v>392</v>
      </c>
    </row>
    <row r="5" spans="2:32" s="32" customFormat="1" ht="5.25" hidden="1" customHeight="1">
      <c r="B5" s="29"/>
      <c r="C5" s="30"/>
      <c r="D5" s="30"/>
      <c r="E5" s="30"/>
      <c r="F5" s="30"/>
      <c r="G5" s="30"/>
      <c r="H5" s="31"/>
      <c r="I5" s="29"/>
      <c r="J5" s="30"/>
      <c r="K5" s="30"/>
      <c r="L5" s="30"/>
      <c r="M5" s="30"/>
      <c r="N5" s="30"/>
      <c r="O5" s="31"/>
      <c r="P5" s="29"/>
      <c r="Q5" s="30"/>
      <c r="R5" s="30"/>
      <c r="S5" s="30"/>
      <c r="T5" s="30"/>
      <c r="U5" s="30"/>
      <c r="V5" s="31"/>
      <c r="W5" s="29"/>
      <c r="X5" s="30"/>
      <c r="Y5" s="30"/>
      <c r="Z5" s="30"/>
      <c r="AA5" s="30"/>
      <c r="AB5" s="30"/>
    </row>
    <row r="6" spans="2:32" ht="30.75" hidden="1" customHeight="1">
      <c r="B6" s="70" t="s">
        <v>393</v>
      </c>
      <c r="C6" s="71">
        <f>COUNTIF('1. All Data'!$H$3:$H$111,"Fully Achieved")</f>
        <v>8</v>
      </c>
      <c r="D6" s="72">
        <f>C6/C20</f>
        <v>7.3394495412844041E-2</v>
      </c>
      <c r="E6" s="293">
        <f>D6+D7</f>
        <v>0.73394495412844041</v>
      </c>
      <c r="F6" s="72">
        <f>C6/C21</f>
        <v>9.6385542168674704E-2</v>
      </c>
      <c r="G6" s="294">
        <f>F6+F7</f>
        <v>0.96385542168674698</v>
      </c>
      <c r="I6" s="70" t="s">
        <v>393</v>
      </c>
      <c r="J6" s="71">
        <f>COUNTIF('1. All Data'!$M$3:$M$111,"Fully Achieved")</f>
        <v>23</v>
      </c>
      <c r="K6" s="72">
        <f>J6/J20</f>
        <v>0.21100917431192662</v>
      </c>
      <c r="L6" s="293">
        <f>K6+K7</f>
        <v>0.87155963302752304</v>
      </c>
      <c r="M6" s="72">
        <f>J6/J21</f>
        <v>0.23232323232323232</v>
      </c>
      <c r="N6" s="294">
        <f>M6+M7</f>
        <v>0.95959595959595956</v>
      </c>
      <c r="P6" s="70" t="s">
        <v>393</v>
      </c>
      <c r="Q6" s="71">
        <f>COUNTIF('1. All Data'!$R$3:$R$111,"Fully Achieved")</f>
        <v>0</v>
      </c>
      <c r="R6" s="72">
        <f>Q6/Q20</f>
        <v>0</v>
      </c>
      <c r="S6" s="293">
        <f>R6+R7</f>
        <v>0</v>
      </c>
      <c r="T6" s="72" t="e">
        <f>Q6/Q21</f>
        <v>#DIV/0!</v>
      </c>
      <c r="U6" s="294" t="e">
        <f>T6+T7</f>
        <v>#DIV/0!</v>
      </c>
      <c r="W6" s="70" t="s">
        <v>393</v>
      </c>
      <c r="X6" s="71"/>
      <c r="Y6" s="72"/>
      <c r="Z6" s="293"/>
      <c r="AA6" s="72"/>
      <c r="AB6" s="294">
        <f>AA6+AA7</f>
        <v>0</v>
      </c>
    </row>
    <row r="7" spans="2:32" ht="30.75" hidden="1" customHeight="1">
      <c r="B7" s="70" t="s">
        <v>344</v>
      </c>
      <c r="C7" s="71">
        <f>COUNTIF('1. All Data'!$H$3:$H$111,"On Track to be Achieved")</f>
        <v>72</v>
      </c>
      <c r="D7" s="72">
        <f>C7/C20</f>
        <v>0.66055045871559637</v>
      </c>
      <c r="E7" s="293"/>
      <c r="F7" s="72">
        <f>C7/C21</f>
        <v>0.86746987951807231</v>
      </c>
      <c r="G7" s="294"/>
      <c r="I7" s="70" t="s">
        <v>344</v>
      </c>
      <c r="J7" s="71">
        <f>COUNTIF('1. All Data'!$M$3:$M$111,"On Track to be Achieved")</f>
        <v>72</v>
      </c>
      <c r="K7" s="72">
        <f>J7/J20</f>
        <v>0.66055045871559637</v>
      </c>
      <c r="L7" s="293"/>
      <c r="M7" s="72">
        <f>J7/J21</f>
        <v>0.72727272727272729</v>
      </c>
      <c r="N7" s="294"/>
      <c r="P7" s="70" t="s">
        <v>344</v>
      </c>
      <c r="Q7" s="71">
        <f>COUNTIF('1. All Data'!$R$3:$R$111,"On Track to be Achieved")</f>
        <v>0</v>
      </c>
      <c r="R7" s="72">
        <f>Q7/Q20</f>
        <v>0</v>
      </c>
      <c r="S7" s="293"/>
      <c r="T7" s="72" t="e">
        <f>Q7/Q21</f>
        <v>#DIV/0!</v>
      </c>
      <c r="U7" s="294"/>
      <c r="W7" s="70" t="s">
        <v>344</v>
      </c>
      <c r="X7" s="71"/>
      <c r="Y7" s="72"/>
      <c r="Z7" s="293"/>
      <c r="AA7" s="72"/>
      <c r="AB7" s="294"/>
    </row>
    <row r="8" spans="2:32" s="38" customFormat="1" ht="6" hidden="1" customHeight="1">
      <c r="B8" s="33"/>
      <c r="C8" s="34"/>
      <c r="D8" s="35"/>
      <c r="E8" s="35"/>
      <c r="F8" s="35"/>
      <c r="G8" s="36"/>
      <c r="H8" s="37"/>
      <c r="I8" s="33"/>
      <c r="J8" s="34"/>
      <c r="K8" s="35"/>
      <c r="L8" s="35"/>
      <c r="M8" s="35"/>
      <c r="N8" s="36"/>
      <c r="O8" s="37"/>
      <c r="P8" s="33"/>
      <c r="Q8" s="34"/>
      <c r="R8" s="35"/>
      <c r="S8" s="35"/>
      <c r="T8" s="35"/>
      <c r="U8" s="36"/>
      <c r="V8" s="37"/>
      <c r="W8" s="33"/>
      <c r="X8" s="34"/>
      <c r="Y8" s="35"/>
      <c r="Z8" s="35"/>
      <c r="AA8" s="35"/>
      <c r="AB8" s="36"/>
      <c r="AD8" s="32"/>
      <c r="AE8" s="32"/>
      <c r="AF8" s="32"/>
    </row>
    <row r="9" spans="2:32" ht="18.75" hidden="1" customHeight="1">
      <c r="B9" s="295" t="s">
        <v>345</v>
      </c>
      <c r="C9" s="298">
        <f>COUNTIF('1. All Data'!$H$3:$H$111,"In Danger of Falling Behind Target")</f>
        <v>2</v>
      </c>
      <c r="D9" s="301">
        <f>C9/C20</f>
        <v>1.834862385321101E-2</v>
      </c>
      <c r="E9" s="301">
        <f>D9</f>
        <v>1.834862385321101E-2</v>
      </c>
      <c r="F9" s="301">
        <f>C9/C21</f>
        <v>2.4096385542168676E-2</v>
      </c>
      <c r="G9" s="304">
        <f>F9</f>
        <v>2.4096385542168676E-2</v>
      </c>
      <c r="I9" s="295" t="s">
        <v>345</v>
      </c>
      <c r="J9" s="298">
        <f>COUNTIF('1. All Data'!$M$5:$M$129,"In Danger of Falling Behind Target")</f>
        <v>2</v>
      </c>
      <c r="K9" s="301">
        <f>J9/J20</f>
        <v>1.834862385321101E-2</v>
      </c>
      <c r="L9" s="301">
        <f>K9</f>
        <v>1.834862385321101E-2</v>
      </c>
      <c r="M9" s="301">
        <f>J9/J21</f>
        <v>2.0202020202020204E-2</v>
      </c>
      <c r="N9" s="304">
        <f>M9</f>
        <v>2.0202020202020204E-2</v>
      </c>
      <c r="P9" s="295" t="s">
        <v>345</v>
      </c>
      <c r="Q9" s="298">
        <f>COUNTIF('1. All Data'!$R$3:$R$111,"In Danger of Falling Behind Target")</f>
        <v>0</v>
      </c>
      <c r="R9" s="301">
        <f>Q9/Q20</f>
        <v>0</v>
      </c>
      <c r="S9" s="301">
        <f>R9</f>
        <v>0</v>
      </c>
      <c r="T9" s="301" t="e">
        <f>Q9/Q21</f>
        <v>#DIV/0!</v>
      </c>
      <c r="U9" s="304" t="e">
        <f>T9</f>
        <v>#DIV/0!</v>
      </c>
      <c r="W9" s="90" t="s">
        <v>337</v>
      </c>
      <c r="X9" s="91"/>
      <c r="Y9" s="72"/>
      <c r="Z9" s="293"/>
      <c r="AA9" s="72"/>
      <c r="AB9" s="307">
        <f>AA9</f>
        <v>0</v>
      </c>
      <c r="AD9" s="39"/>
    </row>
    <row r="10" spans="2:32" ht="19.5" hidden="1" customHeight="1">
      <c r="B10" s="296"/>
      <c r="C10" s="299"/>
      <c r="D10" s="302"/>
      <c r="E10" s="302"/>
      <c r="F10" s="302"/>
      <c r="G10" s="305"/>
      <c r="I10" s="296"/>
      <c r="J10" s="299"/>
      <c r="K10" s="302"/>
      <c r="L10" s="302"/>
      <c r="M10" s="302"/>
      <c r="N10" s="305"/>
      <c r="P10" s="296"/>
      <c r="Q10" s="299"/>
      <c r="R10" s="302"/>
      <c r="S10" s="302"/>
      <c r="T10" s="302"/>
      <c r="U10" s="305"/>
      <c r="W10" s="90" t="s">
        <v>338</v>
      </c>
      <c r="X10" s="91"/>
      <c r="Y10" s="72"/>
      <c r="Z10" s="293"/>
      <c r="AA10" s="72"/>
      <c r="AB10" s="307"/>
      <c r="AD10" s="39"/>
    </row>
    <row r="11" spans="2:32" ht="19.5" hidden="1" customHeight="1">
      <c r="B11" s="297"/>
      <c r="C11" s="300"/>
      <c r="D11" s="303"/>
      <c r="E11" s="303"/>
      <c r="F11" s="303"/>
      <c r="G11" s="306"/>
      <c r="I11" s="297"/>
      <c r="J11" s="300"/>
      <c r="K11" s="303"/>
      <c r="L11" s="303"/>
      <c r="M11" s="303"/>
      <c r="N11" s="306"/>
      <c r="P11" s="297"/>
      <c r="Q11" s="300"/>
      <c r="R11" s="303"/>
      <c r="S11" s="303"/>
      <c r="T11" s="303"/>
      <c r="U11" s="306"/>
      <c r="W11" s="90" t="s">
        <v>341</v>
      </c>
      <c r="X11" s="91"/>
      <c r="Y11" s="72"/>
      <c r="Z11" s="293"/>
      <c r="AA11" s="72"/>
      <c r="AB11" s="307"/>
      <c r="AD11" s="39"/>
    </row>
    <row r="12" spans="2:32" s="32" customFormat="1" ht="6" hidden="1" customHeight="1">
      <c r="B12" s="29"/>
      <c r="C12" s="30"/>
      <c r="D12" s="40"/>
      <c r="E12" s="40"/>
      <c r="F12" s="40"/>
      <c r="G12" s="41"/>
      <c r="H12" s="31"/>
      <c r="I12" s="29"/>
      <c r="J12" s="30"/>
      <c r="K12" s="40"/>
      <c r="L12" s="40"/>
      <c r="M12" s="40"/>
      <c r="N12" s="41"/>
      <c r="O12" s="31"/>
      <c r="P12" s="29"/>
      <c r="Q12" s="30"/>
      <c r="R12" s="40"/>
      <c r="S12" s="40"/>
      <c r="T12" s="40"/>
      <c r="U12" s="41"/>
      <c r="V12" s="31"/>
      <c r="W12" s="29"/>
      <c r="X12" s="30"/>
      <c r="Y12" s="40"/>
      <c r="Z12" s="40"/>
      <c r="AA12" s="40"/>
      <c r="AB12" s="41"/>
      <c r="AD12" s="42"/>
    </row>
    <row r="13" spans="2:32" ht="29.25" hidden="1" customHeight="1">
      <c r="B13" s="73" t="s">
        <v>346</v>
      </c>
      <c r="C13" s="71">
        <f>COUNTIF('1. All Data'!H3:H111,"completed behind schedule")</f>
        <v>0</v>
      </c>
      <c r="D13" s="72">
        <f>C13/C20</f>
        <v>0</v>
      </c>
      <c r="E13" s="293">
        <f>D13+D14</f>
        <v>9.1743119266055051E-3</v>
      </c>
      <c r="F13" s="72">
        <f>C13/C21</f>
        <v>0</v>
      </c>
      <c r="G13" s="308">
        <f>F13+F14</f>
        <v>1.2048192771084338E-2</v>
      </c>
      <c r="I13" s="73" t="s">
        <v>346</v>
      </c>
      <c r="J13" s="71">
        <f>COUNTIF('1. All Data'!M3:M111,"Completed Behind Schedule")</f>
        <v>1</v>
      </c>
      <c r="K13" s="72">
        <f>J13/J20</f>
        <v>9.1743119266055051E-3</v>
      </c>
      <c r="L13" s="293">
        <f>K13+K14</f>
        <v>1.834862385321101E-2</v>
      </c>
      <c r="M13" s="72">
        <f>J13/J21</f>
        <v>1.0101010101010102E-2</v>
      </c>
      <c r="N13" s="308">
        <f>M13+M14</f>
        <v>2.0202020202020204E-2</v>
      </c>
      <c r="P13" s="73" t="s">
        <v>346</v>
      </c>
      <c r="Q13" s="71">
        <f>COUNTIF('1. All Data'!R3:R111,"completed behind schedule")</f>
        <v>0</v>
      </c>
      <c r="R13" s="72">
        <f>Q13/Q20</f>
        <v>0</v>
      </c>
      <c r="S13" s="293">
        <f>R13+R14</f>
        <v>0</v>
      </c>
      <c r="T13" s="72" t="e">
        <f>Q13/Q21</f>
        <v>#DIV/0!</v>
      </c>
      <c r="U13" s="308" t="e">
        <f>T13+T14</f>
        <v>#DIV/0!</v>
      </c>
      <c r="W13" s="73" t="s">
        <v>340</v>
      </c>
      <c r="X13" s="92"/>
      <c r="Y13" s="72"/>
      <c r="Z13" s="293"/>
      <c r="AA13" s="72"/>
      <c r="AB13" s="308">
        <f>AA13+AA14</f>
        <v>0</v>
      </c>
    </row>
    <row r="14" spans="2:32" ht="29.25" hidden="1" customHeight="1">
      <c r="B14" s="73" t="s">
        <v>339</v>
      </c>
      <c r="C14" s="71">
        <f>COUNTIF('1. All Data'!H3:H111,"off target")</f>
        <v>1</v>
      </c>
      <c r="D14" s="72">
        <f>C14/C20</f>
        <v>9.1743119266055051E-3</v>
      </c>
      <c r="E14" s="293"/>
      <c r="F14" s="72">
        <f>C14/C21</f>
        <v>1.2048192771084338E-2</v>
      </c>
      <c r="G14" s="308"/>
      <c r="I14" s="73" t="s">
        <v>339</v>
      </c>
      <c r="J14" s="71">
        <f>COUNTIF('1. All Data'!M3:M111,"Off Target")</f>
        <v>1</v>
      </c>
      <c r="K14" s="72">
        <f>J14/J20</f>
        <v>9.1743119266055051E-3</v>
      </c>
      <c r="L14" s="293"/>
      <c r="M14" s="72">
        <f>J14/J21</f>
        <v>1.0101010101010102E-2</v>
      </c>
      <c r="N14" s="308"/>
      <c r="P14" s="73" t="s">
        <v>339</v>
      </c>
      <c r="Q14" s="71">
        <f>COUNTIF('1. All Data'!R3:R111,"off target")</f>
        <v>0</v>
      </c>
      <c r="R14" s="72">
        <f>Q14/Q20</f>
        <v>0</v>
      </c>
      <c r="S14" s="293"/>
      <c r="T14" s="72" t="e">
        <f>Q14/Q21</f>
        <v>#DIV/0!</v>
      </c>
      <c r="U14" s="308"/>
      <c r="W14" s="73" t="s">
        <v>339</v>
      </c>
      <c r="X14" s="92"/>
      <c r="Y14" s="72"/>
      <c r="Z14" s="293"/>
      <c r="AA14" s="72"/>
      <c r="AB14" s="308"/>
    </row>
    <row r="15" spans="2:32" s="32" customFormat="1" ht="7.5" hidden="1" customHeight="1">
      <c r="B15" s="29"/>
      <c r="C15" s="43"/>
      <c r="D15" s="40"/>
      <c r="E15" s="40"/>
      <c r="F15" s="40"/>
      <c r="G15" s="44"/>
      <c r="H15" s="31"/>
      <c r="I15" s="29"/>
      <c r="J15" s="43"/>
      <c r="K15" s="40"/>
      <c r="L15" s="40"/>
      <c r="M15" s="40"/>
      <c r="N15" s="44"/>
      <c r="O15" s="31"/>
      <c r="P15" s="29"/>
      <c r="Q15" s="43"/>
      <c r="R15" s="40"/>
      <c r="S15" s="40"/>
      <c r="T15" s="40"/>
      <c r="U15" s="44"/>
      <c r="V15" s="31"/>
      <c r="W15" s="29"/>
      <c r="X15" s="43"/>
      <c r="Y15" s="40"/>
      <c r="Z15" s="40"/>
      <c r="AA15" s="40"/>
      <c r="AB15" s="44"/>
    </row>
    <row r="16" spans="2:32" ht="20.25" hidden="1" customHeight="1">
      <c r="B16" s="74" t="s">
        <v>394</v>
      </c>
      <c r="C16" s="71">
        <f>COUNTIF('1. All Data'!H3:H111,"not yet due")</f>
        <v>26</v>
      </c>
      <c r="D16" s="75">
        <f>C16/C20</f>
        <v>0.23853211009174313</v>
      </c>
      <c r="E16" s="75">
        <f>D16</f>
        <v>0.23853211009174313</v>
      </c>
      <c r="F16" s="45"/>
      <c r="G16" s="46"/>
      <c r="I16" s="74" t="s">
        <v>394</v>
      </c>
      <c r="J16" s="71">
        <f>COUNTIF('1. All Data'!M3:M111,"not yet due")</f>
        <v>10</v>
      </c>
      <c r="K16" s="75">
        <f>J16/J20</f>
        <v>9.1743119266055051E-2</v>
      </c>
      <c r="L16" s="75">
        <f>K16</f>
        <v>9.1743119266055051E-2</v>
      </c>
      <c r="M16" s="45"/>
      <c r="N16" s="46"/>
      <c r="P16" s="74" t="s">
        <v>394</v>
      </c>
      <c r="Q16" s="71">
        <f>COUNTIF('1. All Data'!R3:R111,"not yet due")</f>
        <v>0</v>
      </c>
      <c r="R16" s="75">
        <f>Q16/Q20</f>
        <v>0</v>
      </c>
      <c r="S16" s="75">
        <f>R16</f>
        <v>0</v>
      </c>
      <c r="T16" s="45"/>
      <c r="U16" s="46"/>
      <c r="W16" s="74" t="s">
        <v>394</v>
      </c>
      <c r="X16" s="71"/>
      <c r="Y16" s="75"/>
      <c r="Z16" s="75"/>
      <c r="AA16" s="45"/>
      <c r="AB16" s="46"/>
    </row>
    <row r="17" spans="2:30" ht="20.25" hidden="1" customHeight="1">
      <c r="B17" s="74" t="s">
        <v>334</v>
      </c>
      <c r="C17" s="71">
        <f>COUNTIF('1. All Data'!H3:H111,"update not provided")</f>
        <v>0</v>
      </c>
      <c r="D17" s="75">
        <f>C17/C20</f>
        <v>0</v>
      </c>
      <c r="E17" s="75">
        <f>D17</f>
        <v>0</v>
      </c>
      <c r="F17" s="45"/>
      <c r="G17" s="48"/>
      <c r="I17" s="74" t="s">
        <v>334</v>
      </c>
      <c r="J17" s="71">
        <f>COUNTIF('1. All Data'!M3:M111,"update not provided")</f>
        <v>0</v>
      </c>
      <c r="K17" s="75">
        <f>J17/J20</f>
        <v>0</v>
      </c>
      <c r="L17" s="75">
        <f>K17</f>
        <v>0</v>
      </c>
      <c r="M17" s="45"/>
      <c r="N17" s="48"/>
      <c r="P17" s="74" t="s">
        <v>334</v>
      </c>
      <c r="Q17" s="71">
        <f>COUNTIF('1. All Data'!R3:R111,"update not provided")</f>
        <v>109</v>
      </c>
      <c r="R17" s="75">
        <f>Q17/Q20</f>
        <v>1</v>
      </c>
      <c r="S17" s="75">
        <f>R17</f>
        <v>1</v>
      </c>
      <c r="T17" s="45"/>
      <c r="U17" s="48"/>
      <c r="W17" s="74" t="s">
        <v>334</v>
      </c>
      <c r="X17" s="71"/>
      <c r="Y17" s="75"/>
      <c r="Z17" s="75"/>
      <c r="AA17" s="45"/>
      <c r="AB17" s="48"/>
    </row>
    <row r="18" spans="2:30" ht="15.75" hidden="1" customHeight="1">
      <c r="B18" s="76" t="s">
        <v>342</v>
      </c>
      <c r="C18" s="71">
        <f>COUNTIF('1. All Data'!H3:H111,"deferred")</f>
        <v>0</v>
      </c>
      <c r="D18" s="77">
        <f>C18/C20</f>
        <v>0</v>
      </c>
      <c r="E18" s="77">
        <f>D18</f>
        <v>0</v>
      </c>
      <c r="F18" s="50"/>
      <c r="G18" s="46"/>
      <c r="I18" s="76" t="s">
        <v>342</v>
      </c>
      <c r="J18" s="71">
        <f>COUNTIF('1. All Data'!M3:M111,"deferred")</f>
        <v>0</v>
      </c>
      <c r="K18" s="77">
        <f>J18/J20</f>
        <v>0</v>
      </c>
      <c r="L18" s="77">
        <f>K18</f>
        <v>0</v>
      </c>
      <c r="M18" s="50"/>
      <c r="N18" s="46"/>
      <c r="P18" s="76" t="s">
        <v>342</v>
      </c>
      <c r="Q18" s="71">
        <f>COUNTIF('1. All Data'!R3:R111,"deferred")</f>
        <v>0</v>
      </c>
      <c r="R18" s="77">
        <f>Q18/Q20</f>
        <v>0</v>
      </c>
      <c r="S18" s="77">
        <f>R18</f>
        <v>0</v>
      </c>
      <c r="T18" s="50"/>
      <c r="U18" s="46"/>
      <c r="W18" s="76" t="s">
        <v>342</v>
      </c>
      <c r="X18" s="71"/>
      <c r="Y18" s="77"/>
      <c r="Z18" s="77"/>
      <c r="AA18" s="50"/>
      <c r="AB18" s="46"/>
      <c r="AD18" s="39"/>
    </row>
    <row r="19" spans="2:30" ht="15.75" hidden="1" customHeight="1">
      <c r="B19" s="76" t="s">
        <v>343</v>
      </c>
      <c r="C19" s="71">
        <f>COUNTIF('1. All Data'!H3:H111,"deleted")</f>
        <v>0</v>
      </c>
      <c r="D19" s="77">
        <f>C19/C20</f>
        <v>0</v>
      </c>
      <c r="E19" s="77">
        <f>D19</f>
        <v>0</v>
      </c>
      <c r="F19" s="50"/>
      <c r="G19" s="52" t="s">
        <v>395</v>
      </c>
      <c r="I19" s="76" t="s">
        <v>343</v>
      </c>
      <c r="J19" s="71">
        <f>COUNTIF('1. All Data'!M3:M111,"deleted")</f>
        <v>0</v>
      </c>
      <c r="K19" s="77">
        <f>J19/J20</f>
        <v>0</v>
      </c>
      <c r="L19" s="77">
        <f>K19</f>
        <v>0</v>
      </c>
      <c r="M19" s="50"/>
      <c r="N19" s="52" t="s">
        <v>395</v>
      </c>
      <c r="P19" s="76" t="s">
        <v>343</v>
      </c>
      <c r="Q19" s="71">
        <f>COUNTIF('1. All Data'!R3:R111,"deleted")</f>
        <v>0</v>
      </c>
      <c r="R19" s="77">
        <f>Q19/Q20</f>
        <v>0</v>
      </c>
      <c r="S19" s="77">
        <f>R19</f>
        <v>0</v>
      </c>
      <c r="T19" s="50"/>
      <c r="U19" s="52" t="s">
        <v>395</v>
      </c>
      <c r="W19" s="76" t="s">
        <v>343</v>
      </c>
      <c r="X19" s="71"/>
      <c r="Y19" s="77"/>
      <c r="Z19" s="77"/>
      <c r="AA19" s="50"/>
      <c r="AB19" s="52" t="s">
        <v>395</v>
      </c>
    </row>
    <row r="20" spans="2:30" ht="15.75" hidden="1" customHeight="1">
      <c r="B20" s="78" t="s">
        <v>396</v>
      </c>
      <c r="C20" s="79">
        <f>SUM(C6:C19)</f>
        <v>109</v>
      </c>
      <c r="D20" s="50"/>
      <c r="E20" s="50"/>
      <c r="F20" s="46"/>
      <c r="G20" s="46"/>
      <c r="I20" s="78" t="s">
        <v>396</v>
      </c>
      <c r="J20" s="79">
        <f>SUM(J6:J19)</f>
        <v>109</v>
      </c>
      <c r="K20" s="50"/>
      <c r="L20" s="50"/>
      <c r="M20" s="46"/>
      <c r="N20" s="46"/>
      <c r="P20" s="78" t="s">
        <v>396</v>
      </c>
      <c r="Q20" s="79">
        <f>SUM(Q6:Q19)</f>
        <v>109</v>
      </c>
      <c r="R20" s="50"/>
      <c r="S20" s="50"/>
      <c r="T20" s="46"/>
      <c r="U20" s="46"/>
      <c r="W20" s="78" t="s">
        <v>396</v>
      </c>
      <c r="X20" s="79"/>
      <c r="Y20" s="50"/>
      <c r="Z20" s="50"/>
      <c r="AA20" s="46"/>
      <c r="AB20" s="46"/>
    </row>
    <row r="21" spans="2:30" ht="15.75" hidden="1" customHeight="1">
      <c r="B21" s="78" t="s">
        <v>397</v>
      </c>
      <c r="C21" s="79">
        <f>C20-C19-C18-C17-C16</f>
        <v>83</v>
      </c>
      <c r="D21" s="46"/>
      <c r="E21" s="46"/>
      <c r="F21" s="46"/>
      <c r="G21" s="46"/>
      <c r="I21" s="78" t="s">
        <v>397</v>
      </c>
      <c r="J21" s="79">
        <f>J20-J19-J18-J17-J16</f>
        <v>99</v>
      </c>
      <c r="K21" s="46"/>
      <c r="L21" s="46"/>
      <c r="M21" s="46"/>
      <c r="N21" s="46"/>
      <c r="P21" s="78" t="s">
        <v>397</v>
      </c>
      <c r="Q21" s="79">
        <f>Q20-Q19-Q18-Q17-Q16</f>
        <v>0</v>
      </c>
      <c r="R21" s="46"/>
      <c r="S21" s="46"/>
      <c r="T21" s="46"/>
      <c r="U21" s="46"/>
      <c r="W21" s="78" t="s">
        <v>397</v>
      </c>
      <c r="X21" s="79"/>
      <c r="Y21" s="46"/>
      <c r="Z21" s="46"/>
      <c r="AA21" s="46"/>
      <c r="AB21" s="46"/>
      <c r="AD21" s="39"/>
    </row>
    <row r="22" spans="2:30" ht="15.75" hidden="1" customHeight="1">
      <c r="W22" s="53"/>
      <c r="AA22" s="47"/>
      <c r="AD22" s="39"/>
    </row>
    <row r="23" spans="2:30" ht="15.75" hidden="1" customHeight="1">
      <c r="AA23" s="47"/>
    </row>
    <row r="24" spans="2:30" ht="15" hidden="1" customHeight="1">
      <c r="AA24" s="47"/>
    </row>
    <row r="25" spans="2:30" ht="19.5" customHeight="1">
      <c r="B25" s="84" t="s">
        <v>401</v>
      </c>
      <c r="C25" s="85"/>
      <c r="D25" s="85"/>
      <c r="E25" s="85"/>
      <c r="F25" s="81"/>
      <c r="G25" s="86"/>
      <c r="I25" s="84" t="s">
        <v>401</v>
      </c>
      <c r="J25" s="85"/>
      <c r="K25" s="85"/>
      <c r="L25" s="85"/>
      <c r="M25" s="81"/>
      <c r="N25" s="86"/>
      <c r="P25" s="84" t="s">
        <v>401</v>
      </c>
      <c r="Q25" s="85"/>
      <c r="R25" s="85"/>
      <c r="S25" s="85"/>
      <c r="T25" s="81"/>
      <c r="U25" s="86"/>
      <c r="W25" s="57" t="s">
        <v>398</v>
      </c>
      <c r="X25" s="27"/>
      <c r="Y25" s="27"/>
      <c r="Z25" s="27"/>
      <c r="AA25" s="27"/>
      <c r="AB25" s="28"/>
    </row>
    <row r="26" spans="2:30" ht="42" customHeight="1">
      <c r="B26" s="83" t="s">
        <v>387</v>
      </c>
      <c r="C26" s="83" t="s">
        <v>388</v>
      </c>
      <c r="D26" s="83" t="s">
        <v>389</v>
      </c>
      <c r="E26" s="83" t="s">
        <v>390</v>
      </c>
      <c r="F26" s="83" t="s">
        <v>391</v>
      </c>
      <c r="G26" s="83" t="s">
        <v>392</v>
      </c>
      <c r="I26" s="83" t="s">
        <v>387</v>
      </c>
      <c r="J26" s="83" t="s">
        <v>388</v>
      </c>
      <c r="K26" s="83" t="s">
        <v>389</v>
      </c>
      <c r="L26" s="83" t="s">
        <v>390</v>
      </c>
      <c r="M26" s="83" t="s">
        <v>391</v>
      </c>
      <c r="N26" s="83" t="s">
        <v>392</v>
      </c>
      <c r="P26" s="83" t="s">
        <v>387</v>
      </c>
      <c r="Q26" s="83" t="s">
        <v>388</v>
      </c>
      <c r="R26" s="83" t="s">
        <v>389</v>
      </c>
      <c r="S26" s="83" t="s">
        <v>390</v>
      </c>
      <c r="T26" s="83" t="s">
        <v>391</v>
      </c>
      <c r="U26" s="83" t="s">
        <v>392</v>
      </c>
      <c r="W26" s="83" t="s">
        <v>387</v>
      </c>
      <c r="X26" s="83" t="s">
        <v>388</v>
      </c>
      <c r="Y26" s="83" t="s">
        <v>389</v>
      </c>
      <c r="Z26" s="83" t="s">
        <v>390</v>
      </c>
      <c r="AA26" s="83" t="s">
        <v>391</v>
      </c>
      <c r="AB26" s="83" t="s">
        <v>392</v>
      </c>
    </row>
    <row r="27" spans="2:30" s="32" customFormat="1" ht="6" customHeight="1">
      <c r="B27" s="29"/>
      <c r="C27" s="30"/>
      <c r="D27" s="30"/>
      <c r="E27" s="30"/>
      <c r="F27" s="30"/>
      <c r="G27" s="30"/>
      <c r="H27" s="31"/>
      <c r="I27" s="29"/>
      <c r="J27" s="30"/>
      <c r="K27" s="30"/>
      <c r="L27" s="30"/>
      <c r="M27" s="30"/>
      <c r="N27" s="30"/>
      <c r="O27" s="31"/>
      <c r="P27" s="29"/>
      <c r="Q27" s="30"/>
      <c r="R27" s="30"/>
      <c r="S27" s="30"/>
      <c r="T27" s="30"/>
      <c r="U27" s="30"/>
      <c r="V27" s="31"/>
      <c r="W27" s="29"/>
      <c r="X27" s="30"/>
      <c r="Y27" s="30"/>
      <c r="Z27" s="30"/>
      <c r="AA27" s="30"/>
      <c r="AB27" s="30"/>
    </row>
    <row r="28" spans="2:30" ht="21.75" customHeight="1">
      <c r="B28" s="70" t="s">
        <v>393</v>
      </c>
      <c r="C28" s="71">
        <f>COUNTIFS('1. All Data'!$AA$3:$AA$111,"Value For Money Council",'1. All Data'!$H$3:$H$111,"Fully Achieved")</f>
        <v>6</v>
      </c>
      <c r="D28" s="72">
        <f>C28/C42</f>
        <v>9.0909090909090912E-2</v>
      </c>
      <c r="E28" s="293">
        <f>D28+D29</f>
        <v>0.75757575757575757</v>
      </c>
      <c r="F28" s="72">
        <f>C28/C43</f>
        <v>0.11538461538461539</v>
      </c>
      <c r="G28" s="294">
        <f>F28+F29</f>
        <v>0.96153846153846156</v>
      </c>
      <c r="I28" s="70" t="s">
        <v>393</v>
      </c>
      <c r="J28" s="71">
        <f>COUNTIFS('1. All Data'!$AA$3:$AA$111,"Value For Money Council",'1. All Data'!$M$3:$M$111,"Fully Achieved")</f>
        <v>18</v>
      </c>
      <c r="K28" s="72">
        <f>J28/J42</f>
        <v>0.27272727272727271</v>
      </c>
      <c r="L28" s="293">
        <f>K28+K29</f>
        <v>0.86363636363636365</v>
      </c>
      <c r="M28" s="72">
        <f>J28/J43</f>
        <v>0.3</v>
      </c>
      <c r="N28" s="294">
        <f>M28+M29</f>
        <v>0.95</v>
      </c>
      <c r="P28" s="70" t="s">
        <v>393</v>
      </c>
      <c r="Q28" s="71">
        <f>COUNTIFS('1. All Data'!$AA$3:$AA$111,"Value For Money Council",'1. All Data'!$R$3:$R$111,"Fully Achieved")</f>
        <v>0</v>
      </c>
      <c r="R28" s="72">
        <f>Q28/Q42</f>
        <v>0</v>
      </c>
      <c r="S28" s="293">
        <f>R28+R29</f>
        <v>0</v>
      </c>
      <c r="T28" s="72" t="e">
        <f>Q28/Q43</f>
        <v>#DIV/0!</v>
      </c>
      <c r="U28" s="294" t="e">
        <f>T28+T29</f>
        <v>#DIV/0!</v>
      </c>
      <c r="W28" s="70" t="s">
        <v>393</v>
      </c>
      <c r="X28" s="71"/>
      <c r="Y28" s="72"/>
      <c r="Z28" s="293"/>
      <c r="AA28" s="72"/>
      <c r="AB28" s="294">
        <f>AA28+AA29</f>
        <v>0</v>
      </c>
    </row>
    <row r="29" spans="2:30" ht="18.75" customHeight="1">
      <c r="B29" s="70" t="s">
        <v>344</v>
      </c>
      <c r="C29" s="71">
        <f>COUNTIFS('1. All Data'!$AA$3:$AA$111,"Value For Money Council",'1. All Data'!$H$3:$H$111,"On Track to be achieved")</f>
        <v>44</v>
      </c>
      <c r="D29" s="72">
        <f>C29/C42</f>
        <v>0.66666666666666663</v>
      </c>
      <c r="E29" s="293"/>
      <c r="F29" s="72">
        <f>C29/C43</f>
        <v>0.84615384615384615</v>
      </c>
      <c r="G29" s="294"/>
      <c r="I29" s="70" t="s">
        <v>344</v>
      </c>
      <c r="J29" s="71">
        <f>COUNTIFS('1. All Data'!$AA$3:$AA$111,"Value For Money Council",'1. All Data'!$M$3:$M$111,"On Track to be achieved")</f>
        <v>39</v>
      </c>
      <c r="K29" s="72">
        <f>J29/J42</f>
        <v>0.59090909090909094</v>
      </c>
      <c r="L29" s="293"/>
      <c r="M29" s="72">
        <f>J29/J43</f>
        <v>0.65</v>
      </c>
      <c r="N29" s="294"/>
      <c r="P29" s="70" t="s">
        <v>344</v>
      </c>
      <c r="Q29" s="71">
        <f>COUNTIFS('1. All Data'!$AA$3:$AA$111,"Value For Money Council",'1. All Data'!$R$3:$R$111,"On Track to be achieved")</f>
        <v>0</v>
      </c>
      <c r="R29" s="72">
        <f>Q29/Q42</f>
        <v>0</v>
      </c>
      <c r="S29" s="293"/>
      <c r="T29" s="72" t="e">
        <f>Q29/Q43</f>
        <v>#DIV/0!</v>
      </c>
      <c r="U29" s="294"/>
      <c r="W29" s="70" t="s">
        <v>344</v>
      </c>
      <c r="X29" s="71"/>
      <c r="Y29" s="72"/>
      <c r="Z29" s="293"/>
      <c r="AA29" s="72"/>
      <c r="AB29" s="294"/>
    </row>
    <row r="30" spans="2:30" s="32" customFormat="1" ht="6" customHeight="1">
      <c r="B30" s="33"/>
      <c r="C30" s="34"/>
      <c r="D30" s="35"/>
      <c r="E30" s="35"/>
      <c r="F30" s="35"/>
      <c r="G30" s="36"/>
      <c r="H30" s="31"/>
      <c r="I30" s="33"/>
      <c r="J30" s="34"/>
      <c r="K30" s="35"/>
      <c r="L30" s="35"/>
      <c r="M30" s="35"/>
      <c r="N30" s="36"/>
      <c r="O30" s="31"/>
      <c r="P30" s="33"/>
      <c r="Q30" s="34"/>
      <c r="R30" s="35"/>
      <c r="S30" s="35"/>
      <c r="T30" s="35"/>
      <c r="U30" s="36"/>
      <c r="V30" s="31"/>
      <c r="W30" s="33"/>
      <c r="X30" s="34"/>
      <c r="Y30" s="35"/>
      <c r="Z30" s="35"/>
      <c r="AA30" s="35"/>
      <c r="AB30" s="36"/>
    </row>
    <row r="31" spans="2:30" ht="21" customHeight="1">
      <c r="B31" s="295" t="s">
        <v>345</v>
      </c>
      <c r="C31" s="298">
        <f>COUNTIFS('1. All Data'!$AA$3:$AA$111,"Value For Money Council",'1. All Data'!$H$3:$H$111,"In Danger of Falling Behind Target")</f>
        <v>1</v>
      </c>
      <c r="D31" s="301">
        <f>C31/C42</f>
        <v>1.5151515151515152E-2</v>
      </c>
      <c r="E31" s="301">
        <f>D31</f>
        <v>1.5151515151515152E-2</v>
      </c>
      <c r="F31" s="301">
        <f>C31/C43</f>
        <v>1.9230769230769232E-2</v>
      </c>
      <c r="G31" s="304">
        <f>F31</f>
        <v>1.9230769230769232E-2</v>
      </c>
      <c r="I31" s="295" t="s">
        <v>345</v>
      </c>
      <c r="J31" s="298">
        <f>COUNTIFS('1. All Data'!$AA$3:$AA$111,"Value For Money Council",'1. All Data'!$M$3:$M$111,"In Danger of Falling Behind Target")</f>
        <v>2</v>
      </c>
      <c r="K31" s="301">
        <f>J31/J42</f>
        <v>3.0303030303030304E-2</v>
      </c>
      <c r="L31" s="301">
        <f>K31</f>
        <v>3.0303030303030304E-2</v>
      </c>
      <c r="M31" s="301">
        <f>J31/J43</f>
        <v>3.3333333333333333E-2</v>
      </c>
      <c r="N31" s="304">
        <f>M31</f>
        <v>3.3333333333333333E-2</v>
      </c>
      <c r="P31" s="295" t="s">
        <v>345</v>
      </c>
      <c r="Q31" s="298">
        <f>COUNTIFS('1. All Data'!$AA$3:$AA$111,"Value For Money Council",'1. All Data'!$R$3:$R$111,"In Danger of Falling Behind Target")</f>
        <v>0</v>
      </c>
      <c r="R31" s="301">
        <f>Q31/Q42</f>
        <v>0</v>
      </c>
      <c r="S31" s="301">
        <f>R31</f>
        <v>0</v>
      </c>
      <c r="T31" s="301" t="e">
        <f>Q31/Q43</f>
        <v>#DIV/0!</v>
      </c>
      <c r="U31" s="304" t="e">
        <f>T31</f>
        <v>#DIV/0!</v>
      </c>
      <c r="W31" s="90" t="s">
        <v>337</v>
      </c>
      <c r="X31" s="91"/>
      <c r="Y31" s="72"/>
      <c r="Z31" s="293"/>
      <c r="AA31" s="72"/>
      <c r="AB31" s="307">
        <f>AA31</f>
        <v>0</v>
      </c>
    </row>
    <row r="32" spans="2:30" ht="20.25" customHeight="1">
      <c r="B32" s="296"/>
      <c r="C32" s="299"/>
      <c r="D32" s="302"/>
      <c r="E32" s="302"/>
      <c r="F32" s="302"/>
      <c r="G32" s="305"/>
      <c r="I32" s="296"/>
      <c r="J32" s="299"/>
      <c r="K32" s="302"/>
      <c r="L32" s="302"/>
      <c r="M32" s="302"/>
      <c r="N32" s="305"/>
      <c r="P32" s="296"/>
      <c r="Q32" s="299"/>
      <c r="R32" s="302"/>
      <c r="S32" s="302"/>
      <c r="T32" s="302"/>
      <c r="U32" s="305"/>
      <c r="W32" s="90" t="s">
        <v>338</v>
      </c>
      <c r="X32" s="91"/>
      <c r="Y32" s="72"/>
      <c r="Z32" s="293"/>
      <c r="AA32" s="72"/>
      <c r="AB32" s="307"/>
    </row>
    <row r="33" spans="2:28" ht="18.75" customHeight="1">
      <c r="B33" s="297"/>
      <c r="C33" s="300"/>
      <c r="D33" s="303"/>
      <c r="E33" s="303"/>
      <c r="F33" s="303"/>
      <c r="G33" s="306"/>
      <c r="I33" s="297"/>
      <c r="J33" s="300"/>
      <c r="K33" s="303"/>
      <c r="L33" s="303"/>
      <c r="M33" s="303"/>
      <c r="N33" s="306"/>
      <c r="P33" s="297"/>
      <c r="Q33" s="300"/>
      <c r="R33" s="303"/>
      <c r="S33" s="303"/>
      <c r="T33" s="303"/>
      <c r="U33" s="306"/>
      <c r="W33" s="90" t="s">
        <v>341</v>
      </c>
      <c r="X33" s="91"/>
      <c r="Y33" s="72"/>
      <c r="Z33" s="293"/>
      <c r="AA33" s="72"/>
      <c r="AB33" s="307"/>
    </row>
    <row r="34" spans="2:28" s="32" customFormat="1" ht="6" customHeight="1">
      <c r="B34" s="29"/>
      <c r="C34" s="30"/>
      <c r="D34" s="40"/>
      <c r="E34" s="40"/>
      <c r="F34" s="40"/>
      <c r="G34" s="41"/>
      <c r="H34" s="31"/>
      <c r="I34" s="29"/>
      <c r="J34" s="30"/>
      <c r="K34" s="40"/>
      <c r="L34" s="40"/>
      <c r="M34" s="40"/>
      <c r="N34" s="41"/>
      <c r="O34" s="31"/>
      <c r="P34" s="29"/>
      <c r="Q34" s="30"/>
      <c r="R34" s="40"/>
      <c r="S34" s="40"/>
      <c r="T34" s="40"/>
      <c r="U34" s="41"/>
      <c r="V34" s="31"/>
      <c r="W34" s="29"/>
      <c r="X34" s="30"/>
      <c r="Y34" s="40"/>
      <c r="Z34" s="40"/>
      <c r="AA34" s="40"/>
      <c r="AB34" s="41"/>
    </row>
    <row r="35" spans="2:28" ht="20.25" customHeight="1">
      <c r="B35" s="73" t="s">
        <v>346</v>
      </c>
      <c r="C35" s="71">
        <f>COUNTIFS('1. All Data'!$AA$3:$AA$111,"Value For Money Council",'1. All Data'!$H$3:$H$111,"Completed Behind Schedule")</f>
        <v>0</v>
      </c>
      <c r="D35" s="72">
        <f>C35/C42</f>
        <v>0</v>
      </c>
      <c r="E35" s="293">
        <f>D35+D36</f>
        <v>1.5151515151515152E-2</v>
      </c>
      <c r="F35" s="72">
        <f>C35/C43</f>
        <v>0</v>
      </c>
      <c r="G35" s="308">
        <f>F35+F36</f>
        <v>1.9230769230769232E-2</v>
      </c>
      <c r="I35" s="73" t="s">
        <v>346</v>
      </c>
      <c r="J35" s="71">
        <f>COUNTIFS('1. All Data'!$AA$3:$AA$111,"Value For Money Council",'1. All Data'!$M$3:$M$111,"Completed Behind Schedule")</f>
        <v>1</v>
      </c>
      <c r="K35" s="72">
        <f>J35/J42</f>
        <v>1.5151515151515152E-2</v>
      </c>
      <c r="L35" s="293">
        <f>K35+K36</f>
        <v>1.5151515151515152E-2</v>
      </c>
      <c r="M35" s="72">
        <f>J35/J43</f>
        <v>1.6666666666666666E-2</v>
      </c>
      <c r="N35" s="308">
        <f>M35+M36</f>
        <v>1.6666666666666666E-2</v>
      </c>
      <c r="P35" s="73" t="s">
        <v>346</v>
      </c>
      <c r="Q35" s="71">
        <f>COUNTIFS('1. All Data'!$AA$3:$AA$111,"Value For Money Council",'1. All Data'!$R$3:$R$111,"Completed Behind Schedule")</f>
        <v>0</v>
      </c>
      <c r="R35" s="72">
        <f>Q35/Q42</f>
        <v>0</v>
      </c>
      <c r="S35" s="293">
        <f>R35+R36</f>
        <v>0</v>
      </c>
      <c r="T35" s="72" t="e">
        <f>Q35/Q43</f>
        <v>#DIV/0!</v>
      </c>
      <c r="U35" s="308" t="e">
        <f>T35+T36</f>
        <v>#DIV/0!</v>
      </c>
      <c r="W35" s="73" t="s">
        <v>340</v>
      </c>
      <c r="X35" s="92"/>
      <c r="Y35" s="72"/>
      <c r="Z35" s="293"/>
      <c r="AA35" s="72"/>
      <c r="AB35" s="308">
        <f>AA35+AA36</f>
        <v>0</v>
      </c>
    </row>
    <row r="36" spans="2:28" ht="20.25" customHeight="1">
      <c r="B36" s="73" t="s">
        <v>339</v>
      </c>
      <c r="C36" s="71">
        <f>COUNTIFS('1. All Data'!$AA$3:$AA$111,"Value For Money Council",'1. All Data'!$H$3:$H$111,"Off Target")</f>
        <v>1</v>
      </c>
      <c r="D36" s="72">
        <f>C36/C42</f>
        <v>1.5151515151515152E-2</v>
      </c>
      <c r="E36" s="293"/>
      <c r="F36" s="72">
        <f>C36/C43</f>
        <v>1.9230769230769232E-2</v>
      </c>
      <c r="G36" s="308"/>
      <c r="I36" s="73" t="s">
        <v>339</v>
      </c>
      <c r="J36" s="71">
        <f>COUNTIFS('1. All Data'!$AA$3:$AA$111,"Value For Money Council",'1. All Data'!$M$3:$M$111,"Off Target")</f>
        <v>0</v>
      </c>
      <c r="K36" s="72">
        <f>J36/J42</f>
        <v>0</v>
      </c>
      <c r="L36" s="293"/>
      <c r="M36" s="72">
        <f>J36/J43</f>
        <v>0</v>
      </c>
      <c r="N36" s="308"/>
      <c r="P36" s="73" t="s">
        <v>339</v>
      </c>
      <c r="Q36" s="71">
        <f>COUNTIFS('1. All Data'!$AA$3:$AA$111,"Value For Money Council",'1. All Data'!$R$3:$R$111,"Off Target")</f>
        <v>0</v>
      </c>
      <c r="R36" s="72">
        <f>Q36/Q42</f>
        <v>0</v>
      </c>
      <c r="S36" s="293"/>
      <c r="T36" s="72" t="e">
        <f>Q36/Q43</f>
        <v>#DIV/0!</v>
      </c>
      <c r="U36" s="308"/>
      <c r="W36" s="73" t="s">
        <v>339</v>
      </c>
      <c r="X36" s="92"/>
      <c r="Y36" s="72"/>
      <c r="Z36" s="293"/>
      <c r="AA36" s="72"/>
      <c r="AB36" s="308"/>
    </row>
    <row r="37" spans="2:28" s="32" customFormat="1" ht="6.75" customHeight="1">
      <c r="B37" s="29"/>
      <c r="C37" s="43"/>
      <c r="D37" s="40"/>
      <c r="E37" s="40"/>
      <c r="F37" s="40"/>
      <c r="G37" s="44"/>
      <c r="H37" s="31"/>
      <c r="I37" s="29"/>
      <c r="J37" s="43"/>
      <c r="K37" s="40"/>
      <c r="L37" s="40"/>
      <c r="M37" s="40"/>
      <c r="N37" s="44"/>
      <c r="O37" s="31"/>
      <c r="P37" s="29"/>
      <c r="Q37" s="43"/>
      <c r="R37" s="40"/>
      <c r="S37" s="40"/>
      <c r="T37" s="40"/>
      <c r="U37" s="44"/>
      <c r="V37" s="31"/>
      <c r="W37" s="29"/>
      <c r="X37" s="43"/>
      <c r="Y37" s="40"/>
      <c r="Z37" s="40"/>
      <c r="AA37" s="40"/>
      <c r="AB37" s="44"/>
    </row>
    <row r="38" spans="2:28" ht="15" customHeight="1">
      <c r="B38" s="74" t="s">
        <v>394</v>
      </c>
      <c r="C38" s="71">
        <f>COUNTIFS('1. All Data'!$AA$3:$AA$111,"Value For Money Council",'1. All Data'!$H$3:$H$111,"Not yet due")</f>
        <v>14</v>
      </c>
      <c r="D38" s="75">
        <f>C38/C42</f>
        <v>0.21212121212121213</v>
      </c>
      <c r="E38" s="75">
        <f>D38</f>
        <v>0.21212121212121213</v>
      </c>
      <c r="F38" s="45"/>
      <c r="G38" s="46"/>
      <c r="I38" s="74" t="s">
        <v>394</v>
      </c>
      <c r="J38" s="71">
        <f>COUNTIFS('1. All Data'!$AA$3:$AA$111,"Value For Money Council",'1. All Data'!$M$3:$M$111,"Not yet due")</f>
        <v>6</v>
      </c>
      <c r="K38" s="75">
        <f>J38/J42</f>
        <v>9.0909090909090912E-2</v>
      </c>
      <c r="L38" s="75">
        <f>K38</f>
        <v>9.0909090909090912E-2</v>
      </c>
      <c r="M38" s="45"/>
      <c r="N38" s="46"/>
      <c r="P38" s="74" t="s">
        <v>394</v>
      </c>
      <c r="Q38" s="71">
        <f>COUNTIFS('1. All Data'!$AA$3:$AA$111,"Value For Money Council",'1. All Data'!$R$3:$R$111,"Not yet due")</f>
        <v>0</v>
      </c>
      <c r="R38" s="75">
        <f>Q38/Q42</f>
        <v>0</v>
      </c>
      <c r="S38" s="75">
        <f>R38</f>
        <v>0</v>
      </c>
      <c r="T38" s="45"/>
      <c r="U38" s="46"/>
      <c r="W38" s="74" t="s">
        <v>394</v>
      </c>
      <c r="X38" s="71"/>
      <c r="Y38" s="75"/>
      <c r="Z38" s="75"/>
      <c r="AA38" s="45"/>
      <c r="AB38" s="46"/>
    </row>
    <row r="39" spans="2:28" ht="15" customHeight="1">
      <c r="B39" s="74" t="s">
        <v>334</v>
      </c>
      <c r="C39" s="71">
        <f>COUNTIFS('1. All Data'!$AA$3:$AA$111,"Value For Money Council",'1. All Data'!$H$3:$H$111,"update not provided")</f>
        <v>0</v>
      </c>
      <c r="D39" s="75">
        <f>C39/C42</f>
        <v>0</v>
      </c>
      <c r="E39" s="75">
        <f>D39</f>
        <v>0</v>
      </c>
      <c r="F39" s="45"/>
      <c r="G39" s="48"/>
      <c r="I39" s="74" t="s">
        <v>334</v>
      </c>
      <c r="J39" s="71">
        <f>COUNTIFS('1. All Data'!$AA$3:$AA$111,"Value For Money Council",'1. All Data'!$M$3:$M$111,"update not provided")</f>
        <v>0</v>
      </c>
      <c r="K39" s="75">
        <f>J39/J42</f>
        <v>0</v>
      </c>
      <c r="L39" s="75">
        <f>K39</f>
        <v>0</v>
      </c>
      <c r="M39" s="45"/>
      <c r="N39" s="48"/>
      <c r="P39" s="74" t="s">
        <v>334</v>
      </c>
      <c r="Q39" s="71">
        <f>COUNTIFS('1. All Data'!$AA$3:$AA$111,"Value For Money Council",'1. All Data'!$R$3:$R$111,"update not provided")</f>
        <v>66</v>
      </c>
      <c r="R39" s="75">
        <f>Q39/Q42</f>
        <v>1</v>
      </c>
      <c r="S39" s="75">
        <f>R39</f>
        <v>1</v>
      </c>
      <c r="T39" s="45"/>
      <c r="U39" s="48"/>
      <c r="W39" s="74" t="s">
        <v>334</v>
      </c>
      <c r="X39" s="71"/>
      <c r="Y39" s="75"/>
      <c r="Z39" s="75"/>
      <c r="AA39" s="45"/>
      <c r="AB39" s="48"/>
    </row>
    <row r="40" spans="2:28" ht="15.75" customHeight="1">
      <c r="B40" s="76" t="s">
        <v>342</v>
      </c>
      <c r="C40" s="71">
        <f>COUNTIFS('1. All Data'!$AA$3:$AA$111,"Value For Money Council",'1. All Data'!$H$3:$H$111,"Deferred")</f>
        <v>0</v>
      </c>
      <c r="D40" s="77">
        <f>C40/C42</f>
        <v>0</v>
      </c>
      <c r="E40" s="77">
        <f>D40</f>
        <v>0</v>
      </c>
      <c r="F40" s="50"/>
      <c r="G40" s="46"/>
      <c r="I40" s="76" t="s">
        <v>342</v>
      </c>
      <c r="J40" s="71">
        <f>COUNTIFS('1. All Data'!$AA$3:$AA$111,"Value For Money Council",'1. All Data'!$M$3:$M$111,"Deferred")</f>
        <v>0</v>
      </c>
      <c r="K40" s="77">
        <f>J40/J42</f>
        <v>0</v>
      </c>
      <c r="L40" s="77">
        <f>K40</f>
        <v>0</v>
      </c>
      <c r="M40" s="50"/>
      <c r="N40" s="46"/>
      <c r="P40" s="76" t="s">
        <v>342</v>
      </c>
      <c r="Q40" s="71">
        <f>COUNTIFS('1. All Data'!$AA$3:$AA$111,"Value For Money Council",'1. All Data'!$R$3:$R$111,"Deferred")</f>
        <v>0</v>
      </c>
      <c r="R40" s="77">
        <f>Q40/Q42</f>
        <v>0</v>
      </c>
      <c r="S40" s="77">
        <f>R40</f>
        <v>0</v>
      </c>
      <c r="T40" s="50"/>
      <c r="U40" s="46"/>
      <c r="W40" s="76" t="s">
        <v>342</v>
      </c>
      <c r="X40" s="71"/>
      <c r="Y40" s="77"/>
      <c r="Z40" s="77"/>
      <c r="AA40" s="50"/>
      <c r="AB40" s="46"/>
    </row>
    <row r="41" spans="2:28" ht="15.75" customHeight="1">
      <c r="B41" s="76" t="s">
        <v>343</v>
      </c>
      <c r="C41" s="71">
        <f>COUNTIFS('1. All Data'!$AA$3:$AA$111,"Value For Money Council",'1. All Data'!$H$3:$H$111,"Deleted")</f>
        <v>0</v>
      </c>
      <c r="D41" s="77">
        <f>C41/C42</f>
        <v>0</v>
      </c>
      <c r="E41" s="77">
        <f>D41</f>
        <v>0</v>
      </c>
      <c r="F41" s="50"/>
      <c r="G41" s="52" t="s">
        <v>395</v>
      </c>
      <c r="I41" s="76" t="s">
        <v>343</v>
      </c>
      <c r="J41" s="71">
        <f>COUNTIFS('1. All Data'!$AA$3:$AA$111,"Value For Money Council",'1. All Data'!$M$3:$M$111,"Deleted")</f>
        <v>0</v>
      </c>
      <c r="K41" s="77">
        <f>J41/J42</f>
        <v>0</v>
      </c>
      <c r="L41" s="77">
        <f>K41</f>
        <v>0</v>
      </c>
      <c r="M41" s="50"/>
      <c r="N41" s="52" t="s">
        <v>395</v>
      </c>
      <c r="P41" s="76" t="s">
        <v>343</v>
      </c>
      <c r="Q41" s="71">
        <f>COUNTIFS('1. All Data'!$AA$3:$AA$111,"Value For Money Council",'1. All Data'!$R$3:$R$111,"Deleted")</f>
        <v>0</v>
      </c>
      <c r="R41" s="77">
        <f>Q41/Q42</f>
        <v>0</v>
      </c>
      <c r="S41" s="77">
        <f>R41</f>
        <v>0</v>
      </c>
      <c r="T41" s="50"/>
      <c r="U41" s="52" t="s">
        <v>395</v>
      </c>
      <c r="W41" s="76" t="s">
        <v>343</v>
      </c>
      <c r="X41" s="71"/>
      <c r="Y41" s="77"/>
      <c r="Z41" s="77"/>
      <c r="AA41" s="50"/>
      <c r="AB41" s="52" t="s">
        <v>395</v>
      </c>
    </row>
    <row r="42" spans="2:28" ht="15.75" customHeight="1">
      <c r="B42" s="78" t="s">
        <v>396</v>
      </c>
      <c r="C42" s="79">
        <f>SUM(C28:C41)</f>
        <v>66</v>
      </c>
      <c r="D42" s="50"/>
      <c r="E42" s="50"/>
      <c r="F42" s="46"/>
      <c r="G42" s="46"/>
      <c r="I42" s="78" t="s">
        <v>396</v>
      </c>
      <c r="J42" s="79">
        <f>SUM(J28:J41)</f>
        <v>66</v>
      </c>
      <c r="K42" s="50"/>
      <c r="L42" s="50"/>
      <c r="M42" s="46"/>
      <c r="N42" s="46"/>
      <c r="P42" s="78" t="s">
        <v>396</v>
      </c>
      <c r="Q42" s="79">
        <f>SUM(Q28:Q41)</f>
        <v>66</v>
      </c>
      <c r="R42" s="50"/>
      <c r="S42" s="50"/>
      <c r="T42" s="46"/>
      <c r="U42" s="46"/>
      <c r="W42" s="78" t="s">
        <v>396</v>
      </c>
      <c r="X42" s="79"/>
      <c r="Y42" s="50"/>
      <c r="Z42" s="50"/>
      <c r="AA42" s="46"/>
      <c r="AB42" s="46"/>
    </row>
    <row r="43" spans="2:28" ht="15.75" customHeight="1">
      <c r="B43" s="78" t="s">
        <v>397</v>
      </c>
      <c r="C43" s="79">
        <f>C42-C41-C40-C39-C38</f>
        <v>52</v>
      </c>
      <c r="D43" s="46"/>
      <c r="E43" s="46"/>
      <c r="F43" s="46"/>
      <c r="G43" s="46"/>
      <c r="I43" s="78" t="s">
        <v>397</v>
      </c>
      <c r="J43" s="79">
        <f>J42-J41-J40-J39-J38</f>
        <v>60</v>
      </c>
      <c r="K43" s="46"/>
      <c r="L43" s="46"/>
      <c r="M43" s="46"/>
      <c r="N43" s="46"/>
      <c r="P43" s="78" t="s">
        <v>397</v>
      </c>
      <c r="Q43" s="79">
        <f>Q42-Q41-Q40-Q39-Q38</f>
        <v>0</v>
      </c>
      <c r="R43" s="46"/>
      <c r="S43" s="46"/>
      <c r="T43" s="46"/>
      <c r="U43" s="46"/>
      <c r="W43" s="78" t="s">
        <v>397</v>
      </c>
      <c r="X43" s="79"/>
      <c r="Y43" s="46"/>
      <c r="Z43" s="46"/>
      <c r="AA43" s="46"/>
      <c r="AB43" s="46"/>
    </row>
    <row r="44" spans="2:28" ht="15.75" customHeight="1">
      <c r="W44" s="58"/>
      <c r="X44" s="31"/>
      <c r="Y44" s="31"/>
      <c r="Z44" s="31"/>
      <c r="AA44" s="46"/>
      <c r="AB44" s="51"/>
    </row>
    <row r="45" spans="2:28" ht="15.75" hidden="1" customHeight="1"/>
    <row r="46" spans="2:28" s="32" customFormat="1" ht="15.75" hidden="1" customHeight="1">
      <c r="B46" s="59"/>
      <c r="C46" s="31"/>
      <c r="D46" s="31"/>
      <c r="E46" s="31"/>
      <c r="F46" s="46"/>
      <c r="G46" s="31"/>
      <c r="H46" s="31"/>
      <c r="I46" s="59"/>
      <c r="J46" s="31"/>
      <c r="K46" s="31"/>
      <c r="L46" s="31"/>
      <c r="M46" s="46"/>
      <c r="N46" s="31"/>
      <c r="O46" s="31"/>
      <c r="P46" s="59"/>
      <c r="Q46" s="31"/>
      <c r="R46" s="31"/>
      <c r="S46" s="31"/>
      <c r="T46" s="46"/>
      <c r="U46" s="31"/>
      <c r="V46" s="31"/>
      <c r="W46" s="31"/>
      <c r="X46" s="31"/>
      <c r="Y46" s="31"/>
      <c r="Z46" s="31"/>
      <c r="AA46" s="31"/>
      <c r="AB46" s="51"/>
    </row>
    <row r="47" spans="2:28" ht="15.75" hidden="1" customHeight="1">
      <c r="B47" s="54" t="s">
        <v>402</v>
      </c>
      <c r="C47" s="55"/>
      <c r="D47" s="55"/>
      <c r="E47" s="55"/>
      <c r="F47" s="25"/>
      <c r="G47" s="56"/>
      <c r="I47" s="54" t="s">
        <v>402</v>
      </c>
      <c r="J47" s="55"/>
      <c r="K47" s="55"/>
      <c r="L47" s="55"/>
      <c r="M47" s="25"/>
      <c r="N47" s="56"/>
      <c r="P47" s="54" t="s">
        <v>402</v>
      </c>
      <c r="Q47" s="55"/>
      <c r="R47" s="55"/>
      <c r="S47" s="55"/>
      <c r="T47" s="25"/>
      <c r="U47" s="56"/>
      <c r="W47" s="57" t="s">
        <v>399</v>
      </c>
      <c r="X47" s="27"/>
      <c r="Y47" s="27"/>
      <c r="Z47" s="27"/>
      <c r="AA47" s="27"/>
      <c r="AB47" s="28"/>
    </row>
    <row r="48" spans="2:28" ht="36" hidden="1" customHeight="1">
      <c r="B48" s="83" t="s">
        <v>387</v>
      </c>
      <c r="C48" s="83" t="s">
        <v>388</v>
      </c>
      <c r="D48" s="83" t="s">
        <v>389</v>
      </c>
      <c r="E48" s="83" t="s">
        <v>390</v>
      </c>
      <c r="F48" s="83" t="s">
        <v>391</v>
      </c>
      <c r="G48" s="83" t="s">
        <v>392</v>
      </c>
      <c r="I48" s="83" t="s">
        <v>387</v>
      </c>
      <c r="J48" s="83" t="s">
        <v>388</v>
      </c>
      <c r="K48" s="83" t="s">
        <v>389</v>
      </c>
      <c r="L48" s="83" t="s">
        <v>390</v>
      </c>
      <c r="M48" s="83" t="s">
        <v>391</v>
      </c>
      <c r="N48" s="83" t="s">
        <v>392</v>
      </c>
      <c r="P48" s="83" t="s">
        <v>387</v>
      </c>
      <c r="Q48" s="83" t="s">
        <v>388</v>
      </c>
      <c r="R48" s="83" t="s">
        <v>389</v>
      </c>
      <c r="S48" s="83" t="s">
        <v>390</v>
      </c>
      <c r="T48" s="83" t="s">
        <v>391</v>
      </c>
      <c r="U48" s="83" t="s">
        <v>392</v>
      </c>
      <c r="W48" s="83" t="s">
        <v>387</v>
      </c>
      <c r="X48" s="83" t="s">
        <v>388</v>
      </c>
      <c r="Y48" s="83" t="s">
        <v>389</v>
      </c>
      <c r="Z48" s="83" t="s">
        <v>390</v>
      </c>
      <c r="AA48" s="83" t="s">
        <v>391</v>
      </c>
      <c r="AB48" s="83" t="s">
        <v>392</v>
      </c>
    </row>
    <row r="49" spans="2:32" s="38" customFormat="1" ht="7.5" hidden="1" customHeight="1">
      <c r="B49" s="29"/>
      <c r="C49" s="30"/>
      <c r="D49" s="30"/>
      <c r="E49" s="30"/>
      <c r="F49" s="30"/>
      <c r="G49" s="30"/>
      <c r="H49" s="37"/>
      <c r="I49" s="29"/>
      <c r="J49" s="30"/>
      <c r="K49" s="30"/>
      <c r="L49" s="30"/>
      <c r="M49" s="30"/>
      <c r="N49" s="30"/>
      <c r="O49" s="37"/>
      <c r="P49" s="29"/>
      <c r="Q49" s="30"/>
      <c r="R49" s="30"/>
      <c r="S49" s="30"/>
      <c r="T49" s="30"/>
      <c r="U49" s="30"/>
      <c r="V49" s="37"/>
      <c r="W49" s="29"/>
      <c r="X49" s="30"/>
      <c r="Y49" s="30"/>
      <c r="Z49" s="30"/>
      <c r="AA49" s="30"/>
      <c r="AB49" s="30"/>
      <c r="AD49" s="32"/>
      <c r="AE49" s="32"/>
      <c r="AF49" s="32"/>
    </row>
    <row r="50" spans="2:32" ht="18.75" hidden="1" customHeight="1">
      <c r="B50" s="70" t="s">
        <v>393</v>
      </c>
      <c r="C50" s="71">
        <f>COUNTIFS('1. All Data'!$AA$3:$AA$111,"Environment and Health &amp; Wellbeing",'1. All Data'!$H$3:$H$111,"Fully Achieved")</f>
        <v>2</v>
      </c>
      <c r="D50" s="72">
        <f>C50/C64</f>
        <v>8.6956521739130432E-2</v>
      </c>
      <c r="E50" s="293">
        <f>D50+D51</f>
        <v>0.60869565217391308</v>
      </c>
      <c r="F50" s="72">
        <f>C50/C65</f>
        <v>0.13333333333333333</v>
      </c>
      <c r="G50" s="294">
        <f>F50+F51</f>
        <v>0.93333333333333335</v>
      </c>
      <c r="I50" s="70" t="s">
        <v>393</v>
      </c>
      <c r="J50" s="71">
        <f>COUNTIFS('1. All Data'!$AA$3:$AA$111,"Environment and Health &amp; Wellbeing",'1. All Data'!$M$3:$M$111,"Fully Achieved")</f>
        <v>4</v>
      </c>
      <c r="K50" s="72">
        <f>J50/J64</f>
        <v>0.17391304347826086</v>
      </c>
      <c r="L50" s="293">
        <f>K50+K51</f>
        <v>0.91304347826086951</v>
      </c>
      <c r="M50" s="72">
        <f>J50/J65</f>
        <v>0.18181818181818182</v>
      </c>
      <c r="N50" s="294">
        <f>M50+M51</f>
        <v>0.95454545454545459</v>
      </c>
      <c r="P50" s="70" t="s">
        <v>393</v>
      </c>
      <c r="Q50" s="71">
        <f>COUNTIFS('1. All Data'!$AA$3:$AA$111,"Environment and Health &amp; Wellbeing",'1. All Data'!$R$3:$R$111,"Fully Achieved")</f>
        <v>0</v>
      </c>
      <c r="R50" s="72">
        <f>Q50/Q64</f>
        <v>0</v>
      </c>
      <c r="S50" s="293">
        <f>R50+R51</f>
        <v>0</v>
      </c>
      <c r="T50" s="72" t="e">
        <f>Q50/Q65</f>
        <v>#DIV/0!</v>
      </c>
      <c r="U50" s="294" t="e">
        <f>T50+T51</f>
        <v>#DIV/0!</v>
      </c>
      <c r="W50" s="70" t="s">
        <v>393</v>
      </c>
      <c r="X50" s="71"/>
      <c r="Y50" s="72"/>
      <c r="Z50" s="293"/>
      <c r="AA50" s="72"/>
      <c r="AB50" s="294">
        <f>AA50+AA51</f>
        <v>0</v>
      </c>
    </row>
    <row r="51" spans="2:32" ht="18.75" hidden="1" customHeight="1">
      <c r="B51" s="70" t="s">
        <v>344</v>
      </c>
      <c r="C51" s="71">
        <f>COUNTIFS('1. All Data'!$AA$3:$AA$111,"Environment and Health &amp; Wellbeing",'1. All Data'!$H$3:$H$111,"On Track to be achieved")</f>
        <v>12</v>
      </c>
      <c r="D51" s="72">
        <f>C51/C64</f>
        <v>0.52173913043478259</v>
      </c>
      <c r="E51" s="293"/>
      <c r="F51" s="72">
        <f>C51/C65</f>
        <v>0.8</v>
      </c>
      <c r="G51" s="294"/>
      <c r="I51" s="70" t="s">
        <v>344</v>
      </c>
      <c r="J51" s="71">
        <f>COUNTIFS('1. All Data'!$AA$3:$AA$111,"Environment and Health &amp; Wellbeing",'1. All Data'!$M$3:$M$111,"On Track to be achieved")</f>
        <v>17</v>
      </c>
      <c r="K51" s="72">
        <f>J51/J64</f>
        <v>0.73913043478260865</v>
      </c>
      <c r="L51" s="293"/>
      <c r="M51" s="72">
        <f>J51/J65</f>
        <v>0.77272727272727271</v>
      </c>
      <c r="N51" s="294"/>
      <c r="P51" s="70" t="s">
        <v>344</v>
      </c>
      <c r="Q51" s="71">
        <f>COUNTIFS('1. All Data'!$AA$3:$AA$111,"Environment and Health &amp; Wellbeing",'1. All Data'!$R$3:$R$111,"On Track to be achieved")</f>
        <v>0</v>
      </c>
      <c r="R51" s="72">
        <f>Q51/Q64</f>
        <v>0</v>
      </c>
      <c r="S51" s="293"/>
      <c r="T51" s="72" t="e">
        <f>Q51/Q65</f>
        <v>#DIV/0!</v>
      </c>
      <c r="U51" s="294"/>
      <c r="W51" s="70" t="s">
        <v>344</v>
      </c>
      <c r="X51" s="71"/>
      <c r="Y51" s="72"/>
      <c r="Z51" s="293"/>
      <c r="AA51" s="72"/>
      <c r="AB51" s="294"/>
    </row>
    <row r="52" spans="2:32" s="38" customFormat="1" ht="6.75" hidden="1" customHeight="1">
      <c r="B52" s="33"/>
      <c r="C52" s="34"/>
      <c r="D52" s="35"/>
      <c r="E52" s="35"/>
      <c r="F52" s="35"/>
      <c r="G52" s="36"/>
      <c r="H52" s="37"/>
      <c r="I52" s="33"/>
      <c r="J52" s="34"/>
      <c r="K52" s="35"/>
      <c r="L52" s="35"/>
      <c r="M52" s="35"/>
      <c r="N52" s="36"/>
      <c r="O52" s="37"/>
      <c r="P52" s="33"/>
      <c r="Q52" s="34"/>
      <c r="R52" s="35"/>
      <c r="S52" s="35"/>
      <c r="T52" s="35"/>
      <c r="U52" s="36"/>
      <c r="V52" s="37"/>
      <c r="W52" s="33"/>
      <c r="X52" s="34"/>
      <c r="Y52" s="35"/>
      <c r="Z52" s="35"/>
      <c r="AA52" s="35"/>
      <c r="AB52" s="36"/>
      <c r="AD52" s="32"/>
      <c r="AE52" s="32"/>
      <c r="AF52" s="32"/>
    </row>
    <row r="53" spans="2:32" ht="19.5" hidden="1" customHeight="1">
      <c r="B53" s="295" t="s">
        <v>345</v>
      </c>
      <c r="C53" s="298">
        <f>COUNTIFS('1. All Data'!$AA$3:$AA$111,"Environment and Health &amp; Wellbeing",'1. All Data'!$H$3:$H$111,"In Danger of Falling Behind Target")</f>
        <v>1</v>
      </c>
      <c r="D53" s="301">
        <f>C53/C64</f>
        <v>4.3478260869565216E-2</v>
      </c>
      <c r="E53" s="301">
        <f>D53</f>
        <v>4.3478260869565216E-2</v>
      </c>
      <c r="F53" s="301">
        <f>C53/C65</f>
        <v>6.6666666666666666E-2</v>
      </c>
      <c r="G53" s="304">
        <f>F53</f>
        <v>6.6666666666666666E-2</v>
      </c>
      <c r="I53" s="295" t="s">
        <v>345</v>
      </c>
      <c r="J53" s="298">
        <f>COUNTIFS('1. All Data'!$AA$3:$AA$111,"Environment and Health &amp; Wellbeing",'1. All Data'!$M$3:$M$111,"In Danger of Falling Behind Target")</f>
        <v>0</v>
      </c>
      <c r="K53" s="301">
        <f>J53/J64</f>
        <v>0</v>
      </c>
      <c r="L53" s="301">
        <f>K53</f>
        <v>0</v>
      </c>
      <c r="M53" s="301">
        <f>J53/J65</f>
        <v>0</v>
      </c>
      <c r="N53" s="304">
        <f>M53</f>
        <v>0</v>
      </c>
      <c r="P53" s="295" t="s">
        <v>345</v>
      </c>
      <c r="Q53" s="298">
        <f>COUNTIFS('1. All Data'!$AA$3:$AA$111,"Environment and Health &amp; Wellbeing",'1. All Data'!$R$3:$R$111,"In Danger of Falling Behind Target")</f>
        <v>0</v>
      </c>
      <c r="R53" s="301">
        <f>Q53/Q64</f>
        <v>0</v>
      </c>
      <c r="S53" s="301">
        <f>R53</f>
        <v>0</v>
      </c>
      <c r="T53" s="301" t="e">
        <f>Q53/Q65</f>
        <v>#DIV/0!</v>
      </c>
      <c r="U53" s="304" t="e">
        <f>T53</f>
        <v>#DIV/0!</v>
      </c>
      <c r="W53" s="90" t="s">
        <v>337</v>
      </c>
      <c r="X53" s="91"/>
      <c r="Y53" s="72"/>
      <c r="Z53" s="293"/>
      <c r="AA53" s="72"/>
      <c r="AB53" s="307">
        <f>AA53</f>
        <v>0</v>
      </c>
    </row>
    <row r="54" spans="2:32" ht="19.5" hidden="1" customHeight="1">
      <c r="B54" s="296"/>
      <c r="C54" s="299"/>
      <c r="D54" s="302"/>
      <c r="E54" s="302"/>
      <c r="F54" s="302"/>
      <c r="G54" s="305"/>
      <c r="I54" s="296"/>
      <c r="J54" s="299"/>
      <c r="K54" s="302"/>
      <c r="L54" s="302"/>
      <c r="M54" s="302"/>
      <c r="N54" s="305"/>
      <c r="P54" s="296"/>
      <c r="Q54" s="299"/>
      <c r="R54" s="302"/>
      <c r="S54" s="302"/>
      <c r="T54" s="302"/>
      <c r="U54" s="305"/>
      <c r="W54" s="90" t="s">
        <v>338</v>
      </c>
      <c r="X54" s="91"/>
      <c r="Y54" s="72"/>
      <c r="Z54" s="293"/>
      <c r="AA54" s="72"/>
      <c r="AB54" s="307"/>
    </row>
    <row r="55" spans="2:32" ht="19.5" hidden="1" customHeight="1">
      <c r="B55" s="297"/>
      <c r="C55" s="300"/>
      <c r="D55" s="303"/>
      <c r="E55" s="303"/>
      <c r="F55" s="303"/>
      <c r="G55" s="306"/>
      <c r="I55" s="297"/>
      <c r="J55" s="300"/>
      <c r="K55" s="303"/>
      <c r="L55" s="303"/>
      <c r="M55" s="303"/>
      <c r="N55" s="306"/>
      <c r="P55" s="297"/>
      <c r="Q55" s="300"/>
      <c r="R55" s="303"/>
      <c r="S55" s="303"/>
      <c r="T55" s="303"/>
      <c r="U55" s="306"/>
      <c r="W55" s="90" t="s">
        <v>341</v>
      </c>
      <c r="X55" s="91"/>
      <c r="Y55" s="72"/>
      <c r="Z55" s="293"/>
      <c r="AA55" s="72"/>
      <c r="AB55" s="307"/>
    </row>
    <row r="56" spans="2:32" s="38" customFormat="1" ht="6" hidden="1" customHeight="1">
      <c r="B56" s="29"/>
      <c r="C56" s="30"/>
      <c r="D56" s="40"/>
      <c r="E56" s="40"/>
      <c r="F56" s="40"/>
      <c r="G56" s="41"/>
      <c r="H56" s="37"/>
      <c r="I56" s="29"/>
      <c r="J56" s="30"/>
      <c r="K56" s="40"/>
      <c r="L56" s="40"/>
      <c r="M56" s="40"/>
      <c r="N56" s="41"/>
      <c r="O56" s="37"/>
      <c r="P56" s="29"/>
      <c r="Q56" s="30"/>
      <c r="R56" s="40"/>
      <c r="S56" s="40"/>
      <c r="T56" s="40"/>
      <c r="U56" s="41"/>
      <c r="V56" s="37"/>
      <c r="W56" s="29"/>
      <c r="X56" s="30"/>
      <c r="Y56" s="40"/>
      <c r="Z56" s="40"/>
      <c r="AA56" s="40"/>
      <c r="AB56" s="41"/>
      <c r="AD56" s="32"/>
      <c r="AE56" s="32"/>
      <c r="AF56" s="32"/>
    </row>
    <row r="57" spans="2:32" ht="22.5" hidden="1" customHeight="1">
      <c r="B57" s="73" t="s">
        <v>346</v>
      </c>
      <c r="C57" s="71">
        <f>COUNTIFS('1. All Data'!$AA$3:$AA$111,"Environment and Health &amp; Wellbeing",'1. All Data'!$H$3:$H$111,"Completed Behind Schedule")</f>
        <v>0</v>
      </c>
      <c r="D57" s="72">
        <f>C57/C64</f>
        <v>0</v>
      </c>
      <c r="E57" s="293">
        <f>D57+D58</f>
        <v>0</v>
      </c>
      <c r="F57" s="72">
        <f>C57/C65</f>
        <v>0</v>
      </c>
      <c r="G57" s="308">
        <f>F57+F58</f>
        <v>0</v>
      </c>
      <c r="I57" s="73" t="s">
        <v>346</v>
      </c>
      <c r="J57" s="71">
        <f>COUNTIFS('1. All Data'!$AA$3:$AA$111,"Environment and Health &amp; Wellbeing",'1. All Data'!$M$3:$M$111,"Completed Behind Schedule")</f>
        <v>0</v>
      </c>
      <c r="K57" s="72">
        <f>J57/J64</f>
        <v>0</v>
      </c>
      <c r="L57" s="293">
        <f>K57+K58</f>
        <v>4.3478260869565216E-2</v>
      </c>
      <c r="M57" s="72">
        <f>J57/J65</f>
        <v>0</v>
      </c>
      <c r="N57" s="308">
        <f>M57+M58</f>
        <v>4.5454545454545456E-2</v>
      </c>
      <c r="P57" s="73" t="s">
        <v>346</v>
      </c>
      <c r="Q57" s="71">
        <f>COUNTIFS('1. All Data'!$AA$3:$AA$111,"Environment and Health &amp; Wellbeing",'1. All Data'!$R$3:$R$111,"Completed Behind Schedule")</f>
        <v>0</v>
      </c>
      <c r="R57" s="72">
        <f>Q57/Q64</f>
        <v>0</v>
      </c>
      <c r="S57" s="293">
        <f>R57+R58</f>
        <v>0</v>
      </c>
      <c r="T57" s="72" t="e">
        <f>Q57/Q65</f>
        <v>#DIV/0!</v>
      </c>
      <c r="U57" s="308" t="e">
        <f>T57+T58</f>
        <v>#DIV/0!</v>
      </c>
      <c r="W57" s="73" t="s">
        <v>340</v>
      </c>
      <c r="X57" s="92"/>
      <c r="Y57" s="72"/>
      <c r="Z57" s="293"/>
      <c r="AA57" s="72"/>
      <c r="AB57" s="308">
        <f>AA57+AA58</f>
        <v>0</v>
      </c>
    </row>
    <row r="58" spans="2:32" ht="22.5" hidden="1" customHeight="1">
      <c r="B58" s="73" t="s">
        <v>339</v>
      </c>
      <c r="C58" s="71">
        <f>COUNTIFS('1. All Data'!$AA$3:$AA$111,"Environment and Health &amp; Wellbeing",'1. All Data'!$H$3:$H$111,"Off Target")</f>
        <v>0</v>
      </c>
      <c r="D58" s="72">
        <f>C58/C64</f>
        <v>0</v>
      </c>
      <c r="E58" s="293"/>
      <c r="F58" s="72">
        <f>C58/C65</f>
        <v>0</v>
      </c>
      <c r="G58" s="308"/>
      <c r="I58" s="73" t="s">
        <v>339</v>
      </c>
      <c r="J58" s="71">
        <f>COUNTIFS('1. All Data'!$AA$3:$AA$111,"Environment and Health &amp; Wellbeing",'1. All Data'!$M$3:$M$111,"Off Target")</f>
        <v>1</v>
      </c>
      <c r="K58" s="72">
        <f>J58/J64</f>
        <v>4.3478260869565216E-2</v>
      </c>
      <c r="L58" s="293"/>
      <c r="M58" s="72">
        <f>J58/J65</f>
        <v>4.5454545454545456E-2</v>
      </c>
      <c r="N58" s="308"/>
      <c r="P58" s="73" t="s">
        <v>339</v>
      </c>
      <c r="Q58" s="71">
        <f>COUNTIFS('1. All Data'!$AA$3:$AA$111,"Environment and Health &amp; Wellbeing",'1. All Data'!$R$3:$R$111,"Off Target")</f>
        <v>0</v>
      </c>
      <c r="R58" s="72">
        <f>Q58/Q64</f>
        <v>0</v>
      </c>
      <c r="S58" s="293"/>
      <c r="T58" s="72" t="e">
        <f>Q58/Q65</f>
        <v>#DIV/0!</v>
      </c>
      <c r="U58" s="308"/>
      <c r="W58" s="73" t="s">
        <v>339</v>
      </c>
      <c r="X58" s="92"/>
      <c r="Y58" s="72"/>
      <c r="Z58" s="293"/>
      <c r="AA58" s="72"/>
      <c r="AB58" s="308"/>
    </row>
    <row r="59" spans="2:32" s="38" customFormat="1" ht="6.75" hidden="1" customHeight="1">
      <c r="B59" s="29"/>
      <c r="C59" s="43"/>
      <c r="D59" s="40"/>
      <c r="E59" s="40"/>
      <c r="F59" s="40"/>
      <c r="G59" s="44"/>
      <c r="H59" s="37"/>
      <c r="I59" s="29"/>
      <c r="J59" s="43"/>
      <c r="K59" s="40"/>
      <c r="L59" s="40"/>
      <c r="M59" s="40"/>
      <c r="N59" s="44"/>
      <c r="O59" s="37"/>
      <c r="P59" s="29"/>
      <c r="Q59" s="43"/>
      <c r="R59" s="40"/>
      <c r="S59" s="40"/>
      <c r="T59" s="40"/>
      <c r="U59" s="44"/>
      <c r="V59" s="37"/>
      <c r="W59" s="29"/>
      <c r="X59" s="43"/>
      <c r="Y59" s="40"/>
      <c r="Z59" s="40"/>
      <c r="AA59" s="40"/>
      <c r="AB59" s="44"/>
      <c r="AD59" s="32"/>
      <c r="AE59" s="32"/>
      <c r="AF59" s="32"/>
    </row>
    <row r="60" spans="2:32" ht="15.75" hidden="1" customHeight="1">
      <c r="B60" s="74" t="s">
        <v>394</v>
      </c>
      <c r="C60" s="71">
        <f>COUNTIFS('1. All Data'!$AA$3:$AA$111,"Environment and Health &amp; Wellbeing",'1. All Data'!$H$3:$H$111,"Not yet due")</f>
        <v>8</v>
      </c>
      <c r="D60" s="75">
        <f>C60/C64</f>
        <v>0.34782608695652173</v>
      </c>
      <c r="E60" s="75">
        <f>D60</f>
        <v>0.34782608695652173</v>
      </c>
      <c r="F60" s="45"/>
      <c r="G60" s="46"/>
      <c r="I60" s="74" t="s">
        <v>394</v>
      </c>
      <c r="J60" s="71">
        <f>COUNTIFS('1. All Data'!$AA$3:$AA$111,"Environment and Health &amp; Wellbeing",'1. All Data'!$M$3:$M$111,"Not yet due")</f>
        <v>1</v>
      </c>
      <c r="K60" s="75">
        <f>J60/J64</f>
        <v>4.3478260869565216E-2</v>
      </c>
      <c r="L60" s="75">
        <f>K60</f>
        <v>4.3478260869565216E-2</v>
      </c>
      <c r="M60" s="45"/>
      <c r="N60" s="46"/>
      <c r="P60" s="74" t="s">
        <v>394</v>
      </c>
      <c r="Q60" s="71">
        <f>COUNTIFS('1. All Data'!$AA$3:$AA$111,"Environment and Health &amp; Wellbeing",'1. All Data'!$R$3:$R$111,"Not yet due")</f>
        <v>0</v>
      </c>
      <c r="R60" s="75">
        <f>Q60/Q64</f>
        <v>0</v>
      </c>
      <c r="S60" s="75">
        <f>R60</f>
        <v>0</v>
      </c>
      <c r="T60" s="45"/>
      <c r="U60" s="46"/>
      <c r="W60" s="74" t="s">
        <v>394</v>
      </c>
      <c r="X60" s="71"/>
      <c r="Y60" s="75"/>
      <c r="Z60" s="75"/>
      <c r="AA60" s="45"/>
      <c r="AB60" s="46"/>
    </row>
    <row r="61" spans="2:32" ht="15.75" hidden="1" customHeight="1">
      <c r="B61" s="74" t="s">
        <v>334</v>
      </c>
      <c r="C61" s="71">
        <f>COUNTIFS('1. All Data'!$AA$3:$AA$111,"Environment and Health &amp; Wellbeing",'1. All Data'!$H$3:$H$111,"update not provided")</f>
        <v>0</v>
      </c>
      <c r="D61" s="75">
        <f>C61/C64</f>
        <v>0</v>
      </c>
      <c r="E61" s="75">
        <f>D61</f>
        <v>0</v>
      </c>
      <c r="F61" s="45"/>
      <c r="G61" s="48"/>
      <c r="I61" s="74" t="s">
        <v>334</v>
      </c>
      <c r="J61" s="71">
        <f>COUNTIFS('1. All Data'!$AA$3:$AA$111,"Environment and Health &amp; Wellbeing",'1. All Data'!$M$3:$M$111,"update not provided")</f>
        <v>0</v>
      </c>
      <c r="K61" s="75">
        <f>J61/J64</f>
        <v>0</v>
      </c>
      <c r="L61" s="75">
        <f>K61</f>
        <v>0</v>
      </c>
      <c r="M61" s="45"/>
      <c r="N61" s="48"/>
      <c r="P61" s="74" t="s">
        <v>334</v>
      </c>
      <c r="Q61" s="71">
        <f>COUNTIFS('1. All Data'!$AA$3:$AA$111,"Environment and Health &amp; Wellbeing",'1. All Data'!$R$3:$R$111,"update not provided")</f>
        <v>23</v>
      </c>
      <c r="R61" s="75">
        <f>Q61/Q64</f>
        <v>1</v>
      </c>
      <c r="S61" s="75">
        <f>R61</f>
        <v>1</v>
      </c>
      <c r="T61" s="45"/>
      <c r="U61" s="48"/>
      <c r="W61" s="74" t="s">
        <v>334</v>
      </c>
      <c r="X61" s="71"/>
      <c r="Y61" s="75"/>
      <c r="Z61" s="75"/>
      <c r="AA61" s="45"/>
      <c r="AB61" s="48"/>
    </row>
    <row r="62" spans="2:32" ht="15.75" hidden="1" customHeight="1">
      <c r="B62" s="76" t="s">
        <v>342</v>
      </c>
      <c r="C62" s="71">
        <f>COUNTIFS('1. All Data'!$AA$3:$AA$111,"Environment and Health &amp; Wellbeing",'1. All Data'!$H$3:$H$111,"Deferred")</f>
        <v>0</v>
      </c>
      <c r="D62" s="77">
        <f>C62/C64</f>
        <v>0</v>
      </c>
      <c r="E62" s="77">
        <f>D62</f>
        <v>0</v>
      </c>
      <c r="F62" s="50"/>
      <c r="G62" s="46"/>
      <c r="I62" s="76" t="s">
        <v>342</v>
      </c>
      <c r="J62" s="71">
        <f>COUNTIFS('1. All Data'!$AA$3:$AA$111,"Environment and Health &amp; Wellbeing",'1. All Data'!$M$3:$M$111,"Deferred")</f>
        <v>0</v>
      </c>
      <c r="K62" s="77">
        <f>J62/J64</f>
        <v>0</v>
      </c>
      <c r="L62" s="77">
        <f>K62</f>
        <v>0</v>
      </c>
      <c r="M62" s="50"/>
      <c r="N62" s="46"/>
      <c r="P62" s="76" t="s">
        <v>342</v>
      </c>
      <c r="Q62" s="71">
        <f>COUNTIFS('1. All Data'!$AA$3:$AA$111,"Environment and Health &amp; Wellbeing",'1. All Data'!$R$3:$R$111,"Deferred")</f>
        <v>0</v>
      </c>
      <c r="R62" s="77">
        <f>Q62/Q64</f>
        <v>0</v>
      </c>
      <c r="S62" s="77">
        <f>R62</f>
        <v>0</v>
      </c>
      <c r="T62" s="50"/>
      <c r="U62" s="46"/>
      <c r="W62" s="76" t="s">
        <v>342</v>
      </c>
      <c r="X62" s="71"/>
      <c r="Y62" s="77"/>
      <c r="Z62" s="77"/>
      <c r="AA62" s="50"/>
      <c r="AB62" s="46"/>
    </row>
    <row r="63" spans="2:32" ht="15.75" hidden="1" customHeight="1">
      <c r="B63" s="76" t="s">
        <v>343</v>
      </c>
      <c r="C63" s="87">
        <f>COUNTIFS('1. All Data'!$AA$3:$AA$111,"Environment and Health &amp; Wellbeing",'1. All Data'!$H$3:$H$111,"Deleted")</f>
        <v>0</v>
      </c>
      <c r="D63" s="77">
        <f>C63/C64</f>
        <v>0</v>
      </c>
      <c r="E63" s="77">
        <f>D63</f>
        <v>0</v>
      </c>
      <c r="F63" s="50"/>
      <c r="G63" s="52" t="s">
        <v>395</v>
      </c>
      <c r="I63" s="76" t="s">
        <v>343</v>
      </c>
      <c r="J63" s="87">
        <f>COUNTIFS('1. All Data'!$AA$3:$AA$111,"Environment and Health &amp; Wellbeing",'1. All Data'!$M$3:$M$111,"Deleted")</f>
        <v>0</v>
      </c>
      <c r="K63" s="77">
        <f>J63/J64</f>
        <v>0</v>
      </c>
      <c r="L63" s="77">
        <f>K63</f>
        <v>0</v>
      </c>
      <c r="M63" s="50"/>
      <c r="N63" s="52" t="s">
        <v>395</v>
      </c>
      <c r="P63" s="76" t="s">
        <v>343</v>
      </c>
      <c r="Q63" s="87">
        <f>COUNTIFS('1. All Data'!$AA$3:$AA$111,"Environment and Health &amp; Wellbeing",'1. All Data'!$R$3:$R$111,"Deleted")</f>
        <v>0</v>
      </c>
      <c r="R63" s="77">
        <f>Q63/Q64</f>
        <v>0</v>
      </c>
      <c r="S63" s="77">
        <f>R63</f>
        <v>0</v>
      </c>
      <c r="T63" s="50"/>
      <c r="U63" s="52" t="s">
        <v>395</v>
      </c>
      <c r="W63" s="76" t="s">
        <v>343</v>
      </c>
      <c r="X63" s="71"/>
      <c r="Y63" s="77"/>
      <c r="Z63" s="77"/>
      <c r="AA63" s="50"/>
      <c r="AB63" s="52" t="s">
        <v>395</v>
      </c>
    </row>
    <row r="64" spans="2:32" ht="15.75" hidden="1" customHeight="1">
      <c r="B64" s="88" t="s">
        <v>396</v>
      </c>
      <c r="C64" s="79">
        <f>SUM(C50:C63)</f>
        <v>23</v>
      </c>
      <c r="D64" s="50"/>
      <c r="E64" s="50"/>
      <c r="F64" s="46"/>
      <c r="G64" s="46"/>
      <c r="I64" s="88" t="s">
        <v>396</v>
      </c>
      <c r="J64" s="79">
        <f>SUM(J50:J63)</f>
        <v>23</v>
      </c>
      <c r="K64" s="50"/>
      <c r="L64" s="50"/>
      <c r="M64" s="46"/>
      <c r="N64" s="46"/>
      <c r="P64" s="88" t="s">
        <v>396</v>
      </c>
      <c r="Q64" s="79">
        <f>SUM(Q50:Q63)</f>
        <v>23</v>
      </c>
      <c r="R64" s="50"/>
      <c r="S64" s="50"/>
      <c r="T64" s="46"/>
      <c r="U64" s="46"/>
      <c r="W64" s="78" t="s">
        <v>396</v>
      </c>
      <c r="X64" s="79"/>
      <c r="Y64" s="50"/>
      <c r="Z64" s="50"/>
      <c r="AA64" s="46"/>
      <c r="AB64" s="46"/>
    </row>
    <row r="65" spans="2:28" ht="15.75" hidden="1" customHeight="1">
      <c r="B65" s="88" t="s">
        <v>397</v>
      </c>
      <c r="C65" s="79">
        <f>C64-C63-C62-C61-C60</f>
        <v>15</v>
      </c>
      <c r="D65" s="46"/>
      <c r="E65" s="46"/>
      <c r="F65" s="46"/>
      <c r="G65" s="46"/>
      <c r="I65" s="88" t="s">
        <v>397</v>
      </c>
      <c r="J65" s="79">
        <f>J64-J63-J62-J61-J60</f>
        <v>22</v>
      </c>
      <c r="K65" s="46"/>
      <c r="L65" s="46"/>
      <c r="M65" s="46"/>
      <c r="N65" s="46"/>
      <c r="P65" s="88" t="s">
        <v>397</v>
      </c>
      <c r="Q65" s="79">
        <f>Q64-Q63-Q62-Q61-Q60</f>
        <v>0</v>
      </c>
      <c r="R65" s="46"/>
      <c r="S65" s="46"/>
      <c r="T65" s="46"/>
      <c r="U65" s="46"/>
      <c r="W65" s="78" t="s">
        <v>397</v>
      </c>
      <c r="X65" s="79"/>
      <c r="Y65" s="46"/>
      <c r="Z65" s="46"/>
      <c r="AA65" s="46"/>
      <c r="AB65" s="46"/>
    </row>
    <row r="66" spans="2:28" ht="15.75" hidden="1" customHeight="1">
      <c r="X66" s="60"/>
    </row>
    <row r="67" spans="2:28" ht="15.75" hidden="1" customHeight="1">
      <c r="X67" s="60"/>
    </row>
    <row r="68" spans="2:28" ht="15.75" hidden="1" customHeight="1">
      <c r="X68" s="60"/>
    </row>
    <row r="69" spans="2:28" ht="15.75" hidden="1" customHeight="1">
      <c r="B69" s="54" t="s">
        <v>403</v>
      </c>
      <c r="C69" s="55"/>
      <c r="D69" s="55"/>
      <c r="E69" s="55"/>
      <c r="F69" s="25"/>
      <c r="G69" s="56"/>
      <c r="I69" s="54" t="s">
        <v>403</v>
      </c>
      <c r="J69" s="55"/>
      <c r="K69" s="55"/>
      <c r="L69" s="55"/>
      <c r="M69" s="25"/>
      <c r="N69" s="56"/>
      <c r="P69" s="54" t="s">
        <v>403</v>
      </c>
      <c r="Q69" s="55"/>
      <c r="R69" s="55"/>
      <c r="S69" s="55"/>
      <c r="T69" s="25"/>
      <c r="U69" s="56"/>
      <c r="W69" s="61" t="s">
        <v>400</v>
      </c>
      <c r="X69" s="62"/>
      <c r="Y69" s="27"/>
      <c r="Z69" s="27"/>
      <c r="AA69" s="27"/>
      <c r="AB69" s="28"/>
    </row>
    <row r="70" spans="2:28" ht="41.25" hidden="1" customHeight="1">
      <c r="B70" s="83" t="s">
        <v>387</v>
      </c>
      <c r="C70" s="83" t="s">
        <v>388</v>
      </c>
      <c r="D70" s="83" t="s">
        <v>389</v>
      </c>
      <c r="E70" s="83" t="s">
        <v>390</v>
      </c>
      <c r="F70" s="83" t="s">
        <v>391</v>
      </c>
      <c r="G70" s="83" t="s">
        <v>392</v>
      </c>
      <c r="I70" s="83" t="s">
        <v>387</v>
      </c>
      <c r="J70" s="83" t="s">
        <v>388</v>
      </c>
      <c r="K70" s="83" t="s">
        <v>389</v>
      </c>
      <c r="L70" s="83" t="s">
        <v>390</v>
      </c>
      <c r="M70" s="83" t="s">
        <v>391</v>
      </c>
      <c r="N70" s="83" t="s">
        <v>392</v>
      </c>
      <c r="P70" s="83" t="s">
        <v>387</v>
      </c>
      <c r="Q70" s="83" t="s">
        <v>388</v>
      </c>
      <c r="R70" s="83" t="s">
        <v>389</v>
      </c>
      <c r="S70" s="83" t="s">
        <v>390</v>
      </c>
      <c r="T70" s="83" t="s">
        <v>391</v>
      </c>
      <c r="U70" s="83" t="s">
        <v>392</v>
      </c>
      <c r="W70" s="83" t="s">
        <v>387</v>
      </c>
      <c r="X70" s="83" t="s">
        <v>388</v>
      </c>
      <c r="Y70" s="83" t="s">
        <v>389</v>
      </c>
      <c r="Z70" s="83" t="s">
        <v>390</v>
      </c>
      <c r="AA70" s="83" t="s">
        <v>391</v>
      </c>
      <c r="AB70" s="83" t="s">
        <v>392</v>
      </c>
    </row>
    <row r="71" spans="2:28" ht="6.75" hidden="1" customHeight="1">
      <c r="B71" s="29"/>
      <c r="C71" s="30"/>
      <c r="D71" s="30"/>
      <c r="E71" s="30"/>
      <c r="F71" s="30"/>
      <c r="G71" s="30"/>
      <c r="I71" s="29"/>
      <c r="J71" s="30"/>
      <c r="K71" s="30"/>
      <c r="L71" s="30"/>
      <c r="M71" s="30"/>
      <c r="N71" s="30"/>
      <c r="P71" s="29"/>
      <c r="Q71" s="30"/>
      <c r="R71" s="30"/>
      <c r="S71" s="30"/>
      <c r="T71" s="30"/>
      <c r="U71" s="30"/>
      <c r="W71" s="29"/>
      <c r="X71" s="30"/>
      <c r="Y71" s="30"/>
      <c r="Z71" s="30"/>
      <c r="AA71" s="30"/>
      <c r="AB71" s="30"/>
    </row>
    <row r="72" spans="2:28" ht="27.75" hidden="1" customHeight="1">
      <c r="B72" s="70" t="s">
        <v>393</v>
      </c>
      <c r="C72" s="71">
        <f>COUNTIFS('1. All Data'!$AA$3:$AA$111,"Community Regeneration",'1. All Data'!$H$3:$H$111,"Fully Achieved")</f>
        <v>0</v>
      </c>
      <c r="D72" s="72">
        <f>C72/C86</f>
        <v>0</v>
      </c>
      <c r="E72" s="293">
        <f>D72+D73</f>
        <v>0.8</v>
      </c>
      <c r="F72" s="72">
        <f>C72/C87</f>
        <v>0</v>
      </c>
      <c r="G72" s="294">
        <f>F72+F73</f>
        <v>1</v>
      </c>
      <c r="I72" s="70" t="s">
        <v>393</v>
      </c>
      <c r="J72" s="71">
        <f>COUNTIFS('1. All Data'!$AA$3:$AA$111,"Community Regeneration",'1. All Data'!$M$3:$M$111,"Fully Achieved")</f>
        <v>1</v>
      </c>
      <c r="K72" s="72">
        <f>J72/J86</f>
        <v>0.05</v>
      </c>
      <c r="L72" s="293">
        <f>K72+K73</f>
        <v>0.85000000000000009</v>
      </c>
      <c r="M72" s="72">
        <f>J72/J87</f>
        <v>5.8823529411764705E-2</v>
      </c>
      <c r="N72" s="294">
        <f>M72+M73</f>
        <v>1</v>
      </c>
      <c r="P72" s="70" t="s">
        <v>393</v>
      </c>
      <c r="Q72" s="71">
        <f>COUNTIFS('1. All Data'!$AA$3:$AA$111,"Community Regeneration",'1. All Data'!$R$3:$R$111,"Fully Achieved")</f>
        <v>0</v>
      </c>
      <c r="R72" s="72">
        <f>Q72/Q86</f>
        <v>0</v>
      </c>
      <c r="S72" s="293">
        <f>R72+R73</f>
        <v>0</v>
      </c>
      <c r="T72" s="72" t="e">
        <f>Q72/Q87</f>
        <v>#DIV/0!</v>
      </c>
      <c r="U72" s="294" t="e">
        <f>T72+T73</f>
        <v>#DIV/0!</v>
      </c>
      <c r="W72" s="70" t="s">
        <v>393</v>
      </c>
      <c r="X72" s="71"/>
      <c r="Y72" s="72"/>
      <c r="Z72" s="293"/>
      <c r="AA72" s="72"/>
      <c r="AB72" s="294">
        <f>AA72+AA73</f>
        <v>0</v>
      </c>
    </row>
    <row r="73" spans="2:28" ht="27.75" hidden="1" customHeight="1">
      <c r="B73" s="70" t="s">
        <v>344</v>
      </c>
      <c r="C73" s="71">
        <f>COUNTIFS('1. All Data'!$AA$3:$AA$111,"Community Regeneration",'1. All Data'!$H$3:$H$111,"On Track to be achieved")</f>
        <v>16</v>
      </c>
      <c r="D73" s="72">
        <f>C73/C86</f>
        <v>0.8</v>
      </c>
      <c r="E73" s="293"/>
      <c r="F73" s="72">
        <f>C73/C87</f>
        <v>1</v>
      </c>
      <c r="G73" s="294"/>
      <c r="I73" s="70" t="s">
        <v>344</v>
      </c>
      <c r="J73" s="71">
        <f>COUNTIFS('1. All Data'!$AA$3:$AA$111,"Community Regeneration",'1. All Data'!$M$3:$M$111,"On Track to be achieved")</f>
        <v>16</v>
      </c>
      <c r="K73" s="72">
        <f>J73/J86</f>
        <v>0.8</v>
      </c>
      <c r="L73" s="293"/>
      <c r="M73" s="72">
        <f>J73/J87</f>
        <v>0.94117647058823528</v>
      </c>
      <c r="N73" s="294"/>
      <c r="P73" s="70" t="s">
        <v>344</v>
      </c>
      <c r="Q73" s="71">
        <f>COUNTIFS('1. All Data'!$AA$3:$AA$111,"Community Regeneration",'1. All Data'!$R$3:$R$111,"On Track to be achieved")</f>
        <v>0</v>
      </c>
      <c r="R73" s="72">
        <f>Q73/Q86</f>
        <v>0</v>
      </c>
      <c r="S73" s="293"/>
      <c r="T73" s="72" t="e">
        <f>Q73/Q87</f>
        <v>#DIV/0!</v>
      </c>
      <c r="U73" s="294"/>
      <c r="W73" s="70" t="s">
        <v>344</v>
      </c>
      <c r="X73" s="71"/>
      <c r="Y73" s="72"/>
      <c r="Z73" s="293"/>
      <c r="AA73" s="72"/>
      <c r="AB73" s="294"/>
    </row>
    <row r="74" spans="2:28" ht="7.5" hidden="1" customHeight="1">
      <c r="B74" s="33"/>
      <c r="C74" s="34"/>
      <c r="D74" s="35"/>
      <c r="E74" s="35"/>
      <c r="F74" s="35"/>
      <c r="G74" s="36"/>
      <c r="I74" s="33"/>
      <c r="J74" s="34"/>
      <c r="K74" s="35"/>
      <c r="L74" s="35"/>
      <c r="M74" s="35"/>
      <c r="N74" s="36"/>
      <c r="P74" s="33"/>
      <c r="Q74" s="34"/>
      <c r="R74" s="35"/>
      <c r="S74" s="35"/>
      <c r="T74" s="35"/>
      <c r="U74" s="36"/>
      <c r="W74" s="33"/>
      <c r="X74" s="34"/>
      <c r="Y74" s="35"/>
      <c r="Z74" s="35"/>
      <c r="AA74" s="35"/>
      <c r="AB74" s="36"/>
    </row>
    <row r="75" spans="2:28" ht="18.75" hidden="1" customHeight="1">
      <c r="B75" s="295" t="s">
        <v>345</v>
      </c>
      <c r="C75" s="298">
        <f>COUNTIFS('1. All Data'!$AA$3:$AA$111,"Community Regeneration",'1. All Data'!$H$3:$H$111,"In Danger of Falling Behind Target")</f>
        <v>0</v>
      </c>
      <c r="D75" s="301">
        <f>C75/C86</f>
        <v>0</v>
      </c>
      <c r="E75" s="301">
        <f>D75</f>
        <v>0</v>
      </c>
      <c r="F75" s="301">
        <f>C75/C87</f>
        <v>0</v>
      </c>
      <c r="G75" s="304">
        <f>F75</f>
        <v>0</v>
      </c>
      <c r="I75" s="295" t="s">
        <v>345</v>
      </c>
      <c r="J75" s="298">
        <f>COUNTIFS('1. All Data'!$AA$3:$AA$111,"Community Regeneration",'1. All Data'!$M$3:$M$111,"In Danger of Falling Behind Target")</f>
        <v>0</v>
      </c>
      <c r="K75" s="301">
        <f>J75/J86</f>
        <v>0</v>
      </c>
      <c r="L75" s="301">
        <f>K75</f>
        <v>0</v>
      </c>
      <c r="M75" s="301">
        <f>J75/J87</f>
        <v>0</v>
      </c>
      <c r="N75" s="304">
        <f>M75</f>
        <v>0</v>
      </c>
      <c r="P75" s="295" t="s">
        <v>345</v>
      </c>
      <c r="Q75" s="298">
        <f>COUNTIFS('1. All Data'!$AA$3:$AA$111,"Community Regeneration",'1. All Data'!$R$3:$R$111,"In Danger of Falling Behind Target")</f>
        <v>0</v>
      </c>
      <c r="R75" s="301">
        <f>Q75/Q86</f>
        <v>0</v>
      </c>
      <c r="S75" s="301">
        <f>R75</f>
        <v>0</v>
      </c>
      <c r="T75" s="301" t="e">
        <f>Q75/Q87</f>
        <v>#DIV/0!</v>
      </c>
      <c r="U75" s="304" t="e">
        <f>T75</f>
        <v>#DIV/0!</v>
      </c>
      <c r="W75" s="90" t="s">
        <v>337</v>
      </c>
      <c r="X75" s="91"/>
      <c r="Y75" s="72"/>
      <c r="Z75" s="293"/>
      <c r="AA75" s="72"/>
      <c r="AB75" s="307">
        <f>AA75</f>
        <v>0</v>
      </c>
    </row>
    <row r="76" spans="2:28" ht="18.75" hidden="1" customHeight="1">
      <c r="B76" s="296"/>
      <c r="C76" s="299"/>
      <c r="D76" s="302"/>
      <c r="E76" s="302"/>
      <c r="F76" s="302"/>
      <c r="G76" s="305"/>
      <c r="I76" s="296"/>
      <c r="J76" s="299"/>
      <c r="K76" s="302"/>
      <c r="L76" s="302"/>
      <c r="M76" s="302"/>
      <c r="N76" s="305"/>
      <c r="P76" s="296"/>
      <c r="Q76" s="299"/>
      <c r="R76" s="302"/>
      <c r="S76" s="302"/>
      <c r="T76" s="302"/>
      <c r="U76" s="305"/>
      <c r="W76" s="90" t="s">
        <v>338</v>
      </c>
      <c r="X76" s="91"/>
      <c r="Y76" s="72"/>
      <c r="Z76" s="293"/>
      <c r="AA76" s="72"/>
      <c r="AB76" s="307"/>
    </row>
    <row r="77" spans="2:28" ht="18.75" hidden="1" customHeight="1">
      <c r="B77" s="297"/>
      <c r="C77" s="300"/>
      <c r="D77" s="303"/>
      <c r="E77" s="303"/>
      <c r="F77" s="303"/>
      <c r="G77" s="306"/>
      <c r="I77" s="297"/>
      <c r="J77" s="300"/>
      <c r="K77" s="303"/>
      <c r="L77" s="303"/>
      <c r="M77" s="303"/>
      <c r="N77" s="306"/>
      <c r="P77" s="297"/>
      <c r="Q77" s="300"/>
      <c r="R77" s="303"/>
      <c r="S77" s="303"/>
      <c r="T77" s="303"/>
      <c r="U77" s="306"/>
      <c r="W77" s="90" t="s">
        <v>341</v>
      </c>
      <c r="X77" s="91"/>
      <c r="Y77" s="72"/>
      <c r="Z77" s="293"/>
      <c r="AA77" s="72"/>
      <c r="AB77" s="307"/>
    </row>
    <row r="78" spans="2:28" ht="6" hidden="1" customHeight="1">
      <c r="B78" s="29"/>
      <c r="C78" s="30"/>
      <c r="D78" s="40"/>
      <c r="E78" s="40"/>
      <c r="F78" s="40"/>
      <c r="G78" s="41"/>
      <c r="I78" s="29"/>
      <c r="J78" s="30"/>
      <c r="K78" s="40"/>
      <c r="L78" s="40"/>
      <c r="M78" s="40"/>
      <c r="N78" s="41"/>
      <c r="P78" s="29"/>
      <c r="Q78" s="30"/>
      <c r="R78" s="40"/>
      <c r="S78" s="40"/>
      <c r="T78" s="40"/>
      <c r="U78" s="41"/>
      <c r="W78" s="29"/>
      <c r="X78" s="30"/>
      <c r="Y78" s="40"/>
      <c r="Z78" s="40"/>
      <c r="AA78" s="40"/>
      <c r="AB78" s="41"/>
    </row>
    <row r="79" spans="2:28" ht="30" hidden="1" customHeight="1">
      <c r="B79" s="73" t="s">
        <v>346</v>
      </c>
      <c r="C79" s="71">
        <f>COUNTIFS('1. All Data'!$AA$3:$AA$111,"Community Regeneration",'1. All Data'!$H$3:$H$111,"Completed Behind Schedule")</f>
        <v>0</v>
      </c>
      <c r="D79" s="72">
        <f>C79/C86</f>
        <v>0</v>
      </c>
      <c r="E79" s="293">
        <f>D79+D80</f>
        <v>0</v>
      </c>
      <c r="F79" s="72">
        <f>C79/C87</f>
        <v>0</v>
      </c>
      <c r="G79" s="308">
        <f>F79+F80</f>
        <v>0</v>
      </c>
      <c r="I79" s="73" t="s">
        <v>346</v>
      </c>
      <c r="J79" s="71">
        <f>COUNTIFS('1. All Data'!$AA$3:$AA$111,"Community Regeneration",'1. All Data'!$M$3:$M$111,"Completed Behind Schedule")</f>
        <v>0</v>
      </c>
      <c r="K79" s="72">
        <f>J79/J86</f>
        <v>0</v>
      </c>
      <c r="L79" s="293">
        <f>K79+K80</f>
        <v>0</v>
      </c>
      <c r="M79" s="72">
        <f>J79/J87</f>
        <v>0</v>
      </c>
      <c r="N79" s="308">
        <f>M79+M80</f>
        <v>0</v>
      </c>
      <c r="P79" s="73" t="s">
        <v>346</v>
      </c>
      <c r="Q79" s="71">
        <f>COUNTIFS('1. All Data'!$AA$3:$AA$111,"Community Regeneration",'1. All Data'!$R$3:$R$111,"Completed Behind Schedule")</f>
        <v>0</v>
      </c>
      <c r="R79" s="72">
        <f>Q79/Q86</f>
        <v>0</v>
      </c>
      <c r="S79" s="293">
        <f>R79+R80</f>
        <v>0</v>
      </c>
      <c r="T79" s="72" t="e">
        <f>Q79/Q87</f>
        <v>#DIV/0!</v>
      </c>
      <c r="U79" s="308" t="e">
        <f>T79+T80</f>
        <v>#DIV/0!</v>
      </c>
      <c r="W79" s="73" t="s">
        <v>340</v>
      </c>
      <c r="X79" s="92"/>
      <c r="Y79" s="72"/>
      <c r="Z79" s="293"/>
      <c r="AA79" s="72"/>
      <c r="AB79" s="308">
        <f>AA79+AA80</f>
        <v>0</v>
      </c>
    </row>
    <row r="80" spans="2:28" ht="30" hidden="1" customHeight="1">
      <c r="B80" s="73" t="s">
        <v>339</v>
      </c>
      <c r="C80" s="71">
        <f>COUNTIFS('1. All Data'!$AA$3:$AA$111,"Community Regeneration",'1. All Data'!$H$3:$H$111,"Off Target")</f>
        <v>0</v>
      </c>
      <c r="D80" s="72">
        <f>C80/C86</f>
        <v>0</v>
      </c>
      <c r="E80" s="293"/>
      <c r="F80" s="72">
        <f>C80/C87</f>
        <v>0</v>
      </c>
      <c r="G80" s="308"/>
      <c r="I80" s="73" t="s">
        <v>339</v>
      </c>
      <c r="J80" s="71">
        <f>COUNTIFS('1. All Data'!$AA$3:$AA$111,"Community Regeneration",'1. All Data'!$M$3:$M$111,"Off Target")</f>
        <v>0</v>
      </c>
      <c r="K80" s="72">
        <f>J80/J86</f>
        <v>0</v>
      </c>
      <c r="L80" s="293"/>
      <c r="M80" s="72">
        <f>J80/J87</f>
        <v>0</v>
      </c>
      <c r="N80" s="308"/>
      <c r="P80" s="73" t="s">
        <v>339</v>
      </c>
      <c r="Q80" s="71">
        <f>COUNTIFS('1. All Data'!$AA$3:$AA$111,"Community Regeneration",'1. All Data'!$R$3:$R$111,"Off Target")</f>
        <v>0</v>
      </c>
      <c r="R80" s="72">
        <f>Q80/Q86</f>
        <v>0</v>
      </c>
      <c r="S80" s="293"/>
      <c r="T80" s="72" t="e">
        <f>Q80/Q87</f>
        <v>#DIV/0!</v>
      </c>
      <c r="U80" s="308"/>
      <c r="W80" s="73" t="s">
        <v>339</v>
      </c>
      <c r="X80" s="92"/>
      <c r="Y80" s="72"/>
      <c r="Z80" s="293"/>
      <c r="AA80" s="72"/>
      <c r="AB80" s="308"/>
    </row>
    <row r="81" spans="2:28" ht="5.25" hidden="1" customHeight="1">
      <c r="B81" s="29"/>
      <c r="C81" s="43"/>
      <c r="D81" s="40"/>
      <c r="E81" s="40"/>
      <c r="F81" s="40"/>
      <c r="G81" s="44"/>
      <c r="I81" s="29"/>
      <c r="J81" s="43"/>
      <c r="K81" s="40"/>
      <c r="L81" s="40"/>
      <c r="M81" s="40"/>
      <c r="N81" s="44"/>
      <c r="P81" s="29"/>
      <c r="Q81" s="43"/>
      <c r="R81" s="40"/>
      <c r="S81" s="40"/>
      <c r="T81" s="40"/>
      <c r="U81" s="44"/>
      <c r="W81" s="29"/>
      <c r="X81" s="43"/>
      <c r="Y81" s="40"/>
      <c r="Z81" s="40"/>
      <c r="AA81" s="40"/>
      <c r="AB81" s="44"/>
    </row>
    <row r="82" spans="2:28" ht="15.75" hidden="1" customHeight="1">
      <c r="B82" s="74" t="s">
        <v>394</v>
      </c>
      <c r="C82" s="71">
        <f>COUNTIFS('1. All Data'!$AA$3:$AA$111,"Community Regeneration",'1. All Data'!$H$3:$H$111,"Not yet due")</f>
        <v>4</v>
      </c>
      <c r="D82" s="75">
        <f>C82/C86</f>
        <v>0.2</v>
      </c>
      <c r="E82" s="75">
        <f>D82</f>
        <v>0.2</v>
      </c>
      <c r="F82" s="45"/>
      <c r="G82" s="46"/>
      <c r="I82" s="74" t="s">
        <v>394</v>
      </c>
      <c r="J82" s="71">
        <f>COUNTIFS('1. All Data'!$AA$3:$AA$111,"Community Regeneration",'1. All Data'!$M$3:$M$111,"Not yet due")</f>
        <v>3</v>
      </c>
      <c r="K82" s="75">
        <f>J82/J86</f>
        <v>0.15</v>
      </c>
      <c r="L82" s="75">
        <f>K82</f>
        <v>0.15</v>
      </c>
      <c r="M82" s="45"/>
      <c r="N82" s="46"/>
      <c r="P82" s="74" t="s">
        <v>394</v>
      </c>
      <c r="Q82" s="71">
        <f>COUNTIFS('1. All Data'!$AA$3:$AA$111,"Community Regeneration",'1. All Data'!$R$3:$R$111,"Not yet due")</f>
        <v>0</v>
      </c>
      <c r="R82" s="75">
        <f>Q82/Q86</f>
        <v>0</v>
      </c>
      <c r="S82" s="75">
        <f>R82</f>
        <v>0</v>
      </c>
      <c r="T82" s="45"/>
      <c r="U82" s="46"/>
      <c r="W82" s="74" t="s">
        <v>394</v>
      </c>
      <c r="X82" s="71"/>
      <c r="Y82" s="75"/>
      <c r="Z82" s="75"/>
      <c r="AA82" s="45"/>
      <c r="AB82" s="46"/>
    </row>
    <row r="83" spans="2:28" ht="15.75" hidden="1" customHeight="1">
      <c r="B83" s="74" t="s">
        <v>334</v>
      </c>
      <c r="C83" s="71">
        <f>COUNTIFS('1. All Data'!$AA$3:$AA$111,"Community Regeneration",'1. All Data'!$H$3:$H$111,"update not provided")</f>
        <v>0</v>
      </c>
      <c r="D83" s="75">
        <f>C83/C86</f>
        <v>0</v>
      </c>
      <c r="E83" s="75">
        <f>D83</f>
        <v>0</v>
      </c>
      <c r="F83" s="45"/>
      <c r="G83" s="48"/>
      <c r="I83" s="74" t="s">
        <v>334</v>
      </c>
      <c r="J83" s="71">
        <f>COUNTIFS('1. All Data'!$AA$3:$AA$111,"Community Regeneration",'1. All Data'!$M$3:$M$111,"update not provided")</f>
        <v>0</v>
      </c>
      <c r="K83" s="75">
        <f>J83/J86</f>
        <v>0</v>
      </c>
      <c r="L83" s="75">
        <f>K83</f>
        <v>0</v>
      </c>
      <c r="M83" s="45"/>
      <c r="N83" s="48"/>
      <c r="P83" s="74" t="s">
        <v>334</v>
      </c>
      <c r="Q83" s="71">
        <f>COUNTIFS('1. All Data'!$AA$3:$AA$111,"Community Regeneration",'1. All Data'!$R$3:$R$111,"update not provided")</f>
        <v>20</v>
      </c>
      <c r="R83" s="75">
        <f>Q83/Q86</f>
        <v>1</v>
      </c>
      <c r="S83" s="75">
        <f>R83</f>
        <v>1</v>
      </c>
      <c r="T83" s="45"/>
      <c r="U83" s="48"/>
      <c r="W83" s="74" t="s">
        <v>334</v>
      </c>
      <c r="X83" s="71"/>
      <c r="Y83" s="75"/>
      <c r="Z83" s="75"/>
      <c r="AA83" s="45"/>
      <c r="AB83" s="48"/>
    </row>
    <row r="84" spans="2:28" ht="15.75" hidden="1" customHeight="1">
      <c r="B84" s="76" t="s">
        <v>342</v>
      </c>
      <c r="C84" s="71">
        <f>COUNTIFS('1. All Data'!$AA$3:$AA$111,"Community Regeneration",'1. All Data'!$H$3:$H$111,"Deferred")</f>
        <v>0</v>
      </c>
      <c r="D84" s="77">
        <f>C84/C86</f>
        <v>0</v>
      </c>
      <c r="E84" s="77">
        <f>D84</f>
        <v>0</v>
      </c>
      <c r="F84" s="50"/>
      <c r="G84" s="46"/>
      <c r="I84" s="76" t="s">
        <v>342</v>
      </c>
      <c r="J84" s="71">
        <f>COUNTIFS('1. All Data'!$AA$3:$AA$111,"Community Regeneration",'1. All Data'!$M$3:$M$111,"Deferred")</f>
        <v>0</v>
      </c>
      <c r="K84" s="77">
        <f>J84/J86</f>
        <v>0</v>
      </c>
      <c r="L84" s="77">
        <f>K84</f>
        <v>0</v>
      </c>
      <c r="M84" s="50"/>
      <c r="N84" s="46"/>
      <c r="P84" s="76" t="s">
        <v>342</v>
      </c>
      <c r="Q84" s="71">
        <f>COUNTIFS('1. All Data'!$AA$3:$AA$111,"Community Regeneration",'1. All Data'!$R$3:$R$111,"Deferred")</f>
        <v>0</v>
      </c>
      <c r="R84" s="77">
        <f>Q84/Q86</f>
        <v>0</v>
      </c>
      <c r="S84" s="77">
        <f>R84</f>
        <v>0</v>
      </c>
      <c r="T84" s="50"/>
      <c r="U84" s="46"/>
      <c r="W84" s="76" t="s">
        <v>342</v>
      </c>
      <c r="X84" s="71"/>
      <c r="Y84" s="77"/>
      <c r="Z84" s="77"/>
      <c r="AA84" s="50"/>
      <c r="AB84" s="46"/>
    </row>
    <row r="85" spans="2:28" ht="15.75" hidden="1" customHeight="1">
      <c r="B85" s="76" t="s">
        <v>343</v>
      </c>
      <c r="C85" s="71">
        <f>COUNTIFS('1. All Data'!$AA$3:$AA$111,"Community Regeneration",'1. All Data'!$H$3:$H$111,"Deleted")</f>
        <v>0</v>
      </c>
      <c r="D85" s="77">
        <f>C85/C86</f>
        <v>0</v>
      </c>
      <c r="E85" s="77">
        <f>D85</f>
        <v>0</v>
      </c>
      <c r="F85" s="50"/>
      <c r="G85" s="52" t="s">
        <v>395</v>
      </c>
      <c r="I85" s="76" t="s">
        <v>343</v>
      </c>
      <c r="J85" s="71">
        <f>COUNTIFS('1. All Data'!$AA$3:$AA$111,"Community Regeneration",'1. All Data'!$M$3:$M$111,"Deleted")</f>
        <v>0</v>
      </c>
      <c r="K85" s="77">
        <f>J85/J86</f>
        <v>0</v>
      </c>
      <c r="L85" s="77">
        <f>K85</f>
        <v>0</v>
      </c>
      <c r="M85" s="50"/>
      <c r="N85" s="52" t="s">
        <v>395</v>
      </c>
      <c r="P85" s="76" t="s">
        <v>343</v>
      </c>
      <c r="Q85" s="71">
        <f>COUNTIFS('1. All Data'!$AA$3:$AA$111,"Community Regeneration",'1. All Data'!$R$3:$R$111,"Deleted")</f>
        <v>0</v>
      </c>
      <c r="R85" s="77">
        <f>Q85/Q86</f>
        <v>0</v>
      </c>
      <c r="S85" s="77">
        <f>R85</f>
        <v>0</v>
      </c>
      <c r="T85" s="50"/>
      <c r="U85" s="52" t="s">
        <v>395</v>
      </c>
      <c r="W85" s="76" t="s">
        <v>343</v>
      </c>
      <c r="X85" s="71"/>
      <c r="Y85" s="77"/>
      <c r="Z85" s="77"/>
      <c r="AA85" s="50"/>
      <c r="AB85" s="52" t="s">
        <v>395</v>
      </c>
    </row>
    <row r="86" spans="2:28" ht="15.75" hidden="1" customHeight="1">
      <c r="B86" s="88" t="s">
        <v>396</v>
      </c>
      <c r="C86" s="79">
        <f>SUM(C72:C85)</f>
        <v>20</v>
      </c>
      <c r="D86" s="50"/>
      <c r="E86" s="50"/>
      <c r="F86" s="46"/>
      <c r="G86" s="46"/>
      <c r="I86" s="88" t="s">
        <v>396</v>
      </c>
      <c r="J86" s="79">
        <f>SUM(J72:J85)</f>
        <v>20</v>
      </c>
      <c r="K86" s="50"/>
      <c r="L86" s="50"/>
      <c r="M86" s="46"/>
      <c r="N86" s="46"/>
      <c r="P86" s="88" t="s">
        <v>396</v>
      </c>
      <c r="Q86" s="79">
        <f>SUM(Q72:Q85)</f>
        <v>20</v>
      </c>
      <c r="R86" s="50"/>
      <c r="S86" s="50"/>
      <c r="T86" s="46"/>
      <c r="U86" s="46"/>
      <c r="W86" s="78" t="s">
        <v>396</v>
      </c>
      <c r="X86" s="79"/>
      <c r="Y86" s="50"/>
      <c r="Z86" s="50"/>
      <c r="AA86" s="46"/>
      <c r="AB86" s="46"/>
    </row>
    <row r="87" spans="2:28" ht="15.75" hidden="1" customHeight="1">
      <c r="B87" s="88" t="s">
        <v>397</v>
      </c>
      <c r="C87" s="79">
        <f>C86-C85-C84-C83-C82</f>
        <v>16</v>
      </c>
      <c r="D87" s="46"/>
      <c r="E87" s="46"/>
      <c r="F87" s="46"/>
      <c r="G87" s="46"/>
      <c r="I87" s="88" t="s">
        <v>397</v>
      </c>
      <c r="J87" s="79">
        <f>J86-J85-J84-J83-J82</f>
        <v>17</v>
      </c>
      <c r="K87" s="46"/>
      <c r="L87" s="46"/>
      <c r="M87" s="46"/>
      <c r="N87" s="46"/>
      <c r="P87" s="88" t="s">
        <v>397</v>
      </c>
      <c r="Q87" s="79">
        <f>Q86-Q85-Q84-Q83-Q82</f>
        <v>0</v>
      </c>
      <c r="R87" s="46"/>
      <c r="S87" s="46"/>
      <c r="T87" s="46"/>
      <c r="U87" s="46"/>
      <c r="W87" s="78" t="s">
        <v>397</v>
      </c>
      <c r="X87" s="79"/>
      <c r="Y87" s="46"/>
      <c r="Z87" s="46"/>
      <c r="AA87" s="46"/>
      <c r="AB87" s="46"/>
    </row>
    <row r="88" spans="2:28" ht="15.75" customHeight="1">
      <c r="AB88" s="51"/>
    </row>
    <row r="89" spans="2:28" ht="15.75" customHeight="1">
      <c r="AB89" s="51"/>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9"/>
  <sheetViews>
    <sheetView zoomScale="50" zoomScaleNormal="50" workbookViewId="0">
      <selection activeCell="R72" sqref="R72"/>
    </sheetView>
  </sheetViews>
  <sheetFormatPr defaultColWidth="9.140625" defaultRowHeight="15"/>
  <cols>
    <col min="1" max="1" width="3.42578125" style="97" customWidth="1"/>
    <col min="2" max="9" width="9.140625" style="97"/>
    <col min="10" max="10" width="3.42578125" style="97" customWidth="1"/>
    <col min="11" max="11" width="9.140625" style="98"/>
    <col min="12" max="18" width="9.140625" style="97"/>
    <col min="19" max="19" width="3.42578125" style="97" customWidth="1"/>
    <col min="20" max="27" width="9.140625" style="97" customWidth="1"/>
    <col min="28" max="28" width="3.42578125" style="97" customWidth="1"/>
    <col min="29" max="36" width="9.140625" style="97" customWidth="1"/>
    <col min="37" max="37" width="3.42578125" style="97" customWidth="1"/>
    <col min="38" max="47" width="9.140625" style="97" customWidth="1"/>
    <col min="48" max="50" width="0" style="97" hidden="1" customWidth="1"/>
    <col min="51" max="51" width="9.140625" style="97"/>
    <col min="52" max="55" width="10" style="100" customWidth="1"/>
    <col min="56" max="16384" width="9.140625" style="97"/>
  </cols>
  <sheetData>
    <row r="1" spans="2:56" s="94" customFormat="1" ht="36" thickTop="1">
      <c r="B1" s="93" t="s">
        <v>408</v>
      </c>
      <c r="M1" s="309" t="s">
        <v>409</v>
      </c>
      <c r="N1" s="310"/>
      <c r="O1" s="310"/>
      <c r="P1" s="310"/>
      <c r="Q1" s="310"/>
      <c r="R1" s="310"/>
      <c r="S1" s="310"/>
      <c r="T1" s="310"/>
      <c r="U1" s="310"/>
      <c r="V1" s="310"/>
      <c r="W1" s="310"/>
      <c r="X1" s="310"/>
      <c r="Y1" s="310"/>
      <c r="Z1" s="311"/>
      <c r="AZ1" s="95"/>
      <c r="BA1" s="95"/>
      <c r="BB1" s="95"/>
      <c r="BC1" s="95"/>
    </row>
    <row r="2" spans="2:56" s="94" customFormat="1" ht="35.25">
      <c r="B2" s="96" t="s">
        <v>395</v>
      </c>
      <c r="M2" s="312"/>
      <c r="N2" s="313"/>
      <c r="O2" s="313"/>
      <c r="P2" s="313"/>
      <c r="Q2" s="313"/>
      <c r="R2" s="313"/>
      <c r="S2" s="313"/>
      <c r="T2" s="313"/>
      <c r="U2" s="313"/>
      <c r="V2" s="313"/>
      <c r="W2" s="313"/>
      <c r="X2" s="313"/>
      <c r="Y2" s="313"/>
      <c r="Z2" s="314"/>
      <c r="AZ2" s="95"/>
      <c r="BA2" s="95"/>
      <c r="BB2" s="95"/>
      <c r="BC2" s="95"/>
    </row>
    <row r="3" spans="2:56" s="94" customFormat="1" ht="36" thickBot="1">
      <c r="M3" s="315"/>
      <c r="N3" s="316"/>
      <c r="O3" s="316"/>
      <c r="P3" s="316"/>
      <c r="Q3" s="316"/>
      <c r="R3" s="316"/>
      <c r="S3" s="316"/>
      <c r="T3" s="316"/>
      <c r="U3" s="316"/>
      <c r="V3" s="316"/>
      <c r="W3" s="316"/>
      <c r="X3" s="316"/>
      <c r="Y3" s="316"/>
      <c r="Z3" s="317"/>
      <c r="AZ3" s="95"/>
      <c r="BA3" s="95"/>
      <c r="BB3" s="95"/>
      <c r="BC3" s="95"/>
    </row>
    <row r="4" spans="2:56" ht="15.75" thickTop="1">
      <c r="N4" s="99" t="s">
        <v>395</v>
      </c>
      <c r="W4" s="99" t="s">
        <v>395</v>
      </c>
      <c r="AF4" s="99" t="s">
        <v>395</v>
      </c>
      <c r="AO4" s="99" t="s">
        <v>395</v>
      </c>
    </row>
    <row r="5" spans="2:56">
      <c r="AY5" s="105" t="s">
        <v>410</v>
      </c>
      <c r="AZ5" s="106"/>
      <c r="BA5" s="106"/>
      <c r="BB5" s="106"/>
      <c r="BC5" s="106"/>
      <c r="BD5" s="98"/>
    </row>
    <row r="6" spans="2:56">
      <c r="AY6" s="107"/>
      <c r="AZ6" s="108" t="s">
        <v>281</v>
      </c>
      <c r="BA6" s="108" t="s">
        <v>282</v>
      </c>
      <c r="BB6" s="108" t="s">
        <v>283</v>
      </c>
      <c r="BC6" s="108" t="s">
        <v>280</v>
      </c>
      <c r="BD6" s="98"/>
    </row>
    <row r="7" spans="2:56">
      <c r="AY7" s="109" t="s">
        <v>411</v>
      </c>
      <c r="AZ7" s="110">
        <f>'2a. % By Priority'!G6</f>
        <v>0.96385542168674698</v>
      </c>
      <c r="BA7" s="110">
        <f>'2a. % By Priority'!N6</f>
        <v>0.95959595959595956</v>
      </c>
      <c r="BB7" s="110" t="e">
        <f>'2a. % By Priority'!U6</f>
        <v>#DIV/0!</v>
      </c>
      <c r="BC7" s="110">
        <f>'2a. % By Priority'!AB6</f>
        <v>0</v>
      </c>
      <c r="BD7" s="98"/>
    </row>
    <row r="8" spans="2:56">
      <c r="L8" s="102"/>
      <c r="M8" s="102"/>
      <c r="AY8" s="109" t="s">
        <v>412</v>
      </c>
      <c r="AZ8" s="110">
        <f>'2a. % By Priority'!G9</f>
        <v>2.4096385542168676E-2</v>
      </c>
      <c r="BA8" s="110">
        <f>'2a. % By Priority'!N9</f>
        <v>2.0202020202020204E-2</v>
      </c>
      <c r="BB8" s="110" t="e">
        <f>'2a. % By Priority'!U9</f>
        <v>#DIV/0!</v>
      </c>
      <c r="BC8" s="110">
        <f>'2a. % By Priority'!AB9</f>
        <v>0</v>
      </c>
      <c r="BD8" s="98"/>
    </row>
    <row r="9" spans="2:56">
      <c r="L9" s="102"/>
      <c r="M9" s="102"/>
      <c r="AY9" s="109" t="s">
        <v>413</v>
      </c>
      <c r="AZ9" s="110">
        <f>'2a. % By Priority'!G13</f>
        <v>1.2048192771084338E-2</v>
      </c>
      <c r="BA9" s="110">
        <f>'2a. % By Priority'!N13</f>
        <v>2.0202020202020204E-2</v>
      </c>
      <c r="BB9" s="110" t="e">
        <f>'2a. % By Priority'!U13</f>
        <v>#DIV/0!</v>
      </c>
      <c r="BC9" s="110">
        <f>'2a. % By Priority'!AB13</f>
        <v>0</v>
      </c>
      <c r="BD9" s="98"/>
    </row>
    <row r="10" spans="2:56">
      <c r="L10" s="102"/>
      <c r="M10" s="102"/>
      <c r="AY10" s="107"/>
      <c r="AZ10" s="111"/>
      <c r="BA10" s="111"/>
      <c r="BB10" s="111"/>
      <c r="BC10" s="111"/>
      <c r="BD10" s="98"/>
    </row>
    <row r="11" spans="2:56">
      <c r="AY11" s="112"/>
      <c r="AZ11" s="113"/>
      <c r="BA11" s="113"/>
      <c r="BB11" s="114"/>
      <c r="BC11" s="114"/>
      <c r="BD11" s="98"/>
    </row>
    <row r="12" spans="2:56">
      <c r="AY12" s="112"/>
      <c r="AZ12" s="113"/>
      <c r="BA12" s="113"/>
      <c r="BB12" s="114"/>
      <c r="BC12" s="114"/>
      <c r="BD12" s="98"/>
    </row>
    <row r="13" spans="2:56">
      <c r="AY13" s="112"/>
      <c r="AZ13" s="113"/>
      <c r="BA13" s="113"/>
      <c r="BB13" s="114"/>
      <c r="BC13" s="114"/>
      <c r="BD13" s="98"/>
    </row>
    <row r="14" spans="2:56">
      <c r="AY14" s="115"/>
      <c r="AZ14" s="106"/>
      <c r="BA14" s="106"/>
      <c r="BB14" s="106"/>
      <c r="BC14" s="106"/>
      <c r="BD14" s="98"/>
    </row>
    <row r="15" spans="2:56">
      <c r="AY15" s="115"/>
      <c r="AZ15" s="106"/>
      <c r="BA15" s="106"/>
      <c r="BB15" s="106"/>
      <c r="BC15" s="106"/>
      <c r="BD15" s="98"/>
    </row>
    <row r="16" spans="2:56">
      <c r="AY16" s="115"/>
      <c r="AZ16" s="106"/>
      <c r="BA16" s="106"/>
      <c r="BB16" s="106"/>
      <c r="BC16" s="106"/>
      <c r="BD16" s="98"/>
    </row>
    <row r="17" spans="12:56">
      <c r="AY17" s="115"/>
      <c r="AZ17" s="106"/>
      <c r="BA17" s="106"/>
      <c r="BB17" s="106"/>
      <c r="BC17" s="106"/>
      <c r="BD17" s="98"/>
    </row>
    <row r="18" spans="12:56">
      <c r="AY18" s="115"/>
      <c r="AZ18" s="106"/>
      <c r="BA18" s="106"/>
      <c r="BB18" s="106"/>
      <c r="BC18" s="106"/>
      <c r="BD18" s="98"/>
    </row>
    <row r="19" spans="12:56">
      <c r="AY19" s="115"/>
      <c r="AZ19" s="106"/>
      <c r="BA19" s="106"/>
      <c r="BB19" s="106"/>
      <c r="BC19" s="106"/>
      <c r="BD19" s="98"/>
    </row>
    <row r="20" spans="12:56">
      <c r="N20" s="99" t="s">
        <v>395</v>
      </c>
      <c r="W20" s="99" t="s">
        <v>395</v>
      </c>
      <c r="AF20" s="99" t="s">
        <v>395</v>
      </c>
      <c r="AO20" s="99" t="s">
        <v>395</v>
      </c>
      <c r="AY20" s="115"/>
      <c r="AZ20" s="106"/>
      <c r="BA20" s="106"/>
      <c r="BB20" s="106"/>
      <c r="BC20" s="106"/>
      <c r="BD20" s="98"/>
    </row>
    <row r="21" spans="12:56">
      <c r="AY21" s="105" t="s">
        <v>401</v>
      </c>
      <c r="AZ21" s="106"/>
      <c r="BA21" s="106"/>
      <c r="BB21" s="106"/>
      <c r="BC21" s="106"/>
      <c r="BD21" s="98"/>
    </row>
    <row r="22" spans="12:56">
      <c r="AY22" s="107"/>
      <c r="AZ22" s="108" t="s">
        <v>281</v>
      </c>
      <c r="BA22" s="108" t="s">
        <v>282</v>
      </c>
      <c r="BB22" s="108" t="s">
        <v>283</v>
      </c>
      <c r="BC22" s="108" t="s">
        <v>280</v>
      </c>
      <c r="BD22" s="98"/>
    </row>
    <row r="23" spans="12:56">
      <c r="AY23" s="109" t="s">
        <v>411</v>
      </c>
      <c r="AZ23" s="110">
        <f>'2a. % By Priority'!G28</f>
        <v>0.96153846153846156</v>
      </c>
      <c r="BA23" s="110">
        <f>'2a. % By Priority'!N28</f>
        <v>0.95</v>
      </c>
      <c r="BB23" s="110" t="e">
        <f>'2a. % By Priority'!U28</f>
        <v>#DIV/0!</v>
      </c>
      <c r="BC23" s="110">
        <f>'2a. % By Priority'!AB28</f>
        <v>0</v>
      </c>
      <c r="BD23" s="98"/>
    </row>
    <row r="24" spans="12:56">
      <c r="L24" s="102"/>
      <c r="M24" s="102"/>
      <c r="AY24" s="109" t="s">
        <v>412</v>
      </c>
      <c r="AZ24" s="110">
        <f>'2a. % By Priority'!G31</f>
        <v>1.9230769230769232E-2</v>
      </c>
      <c r="BA24" s="110">
        <f>'2a. % By Priority'!N31</f>
        <v>3.3333333333333333E-2</v>
      </c>
      <c r="BB24" s="110" t="e">
        <f>'2a. % By Priority'!U31</f>
        <v>#DIV/0!</v>
      </c>
      <c r="BC24" s="110">
        <f>'2a. % By Priority'!AB31</f>
        <v>0</v>
      </c>
      <c r="BD24" s="98"/>
    </row>
    <row r="25" spans="12:56">
      <c r="L25" s="102"/>
      <c r="M25" s="102"/>
      <c r="AY25" s="109" t="s">
        <v>413</v>
      </c>
      <c r="AZ25" s="110">
        <f>'2a. % By Priority'!G35</f>
        <v>1.9230769230769232E-2</v>
      </c>
      <c r="BA25" s="110">
        <f>'2a. % By Priority'!N35</f>
        <v>1.6666666666666666E-2</v>
      </c>
      <c r="BB25" s="110" t="e">
        <f>'2a. % By Priority'!U35</f>
        <v>#DIV/0!</v>
      </c>
      <c r="BC25" s="110">
        <f>'2a. % By Priority'!AB35</f>
        <v>0</v>
      </c>
      <c r="BD25" s="98"/>
    </row>
    <row r="26" spans="12:56">
      <c r="L26" s="102"/>
      <c r="M26" s="102"/>
      <c r="AY26" s="115"/>
      <c r="AZ26" s="106"/>
      <c r="BA26" s="106"/>
      <c r="BB26" s="106"/>
      <c r="BC26" s="106"/>
      <c r="BD26" s="98"/>
    </row>
    <row r="27" spans="12:56">
      <c r="AY27" s="112"/>
      <c r="AZ27" s="106"/>
      <c r="BA27" s="106"/>
      <c r="BB27" s="106"/>
      <c r="BC27" s="106"/>
      <c r="BD27" s="98"/>
    </row>
    <row r="28" spans="12:56">
      <c r="AY28" s="112"/>
      <c r="AZ28" s="106"/>
      <c r="BA28" s="106"/>
      <c r="BB28" s="106"/>
      <c r="BC28" s="106"/>
      <c r="BD28" s="98"/>
    </row>
    <row r="29" spans="12:56">
      <c r="AY29" s="112"/>
      <c r="AZ29" s="106"/>
      <c r="BA29" s="106"/>
      <c r="BB29" s="106"/>
      <c r="BC29" s="106"/>
      <c r="BD29" s="98"/>
    </row>
    <row r="30" spans="12:56">
      <c r="AY30" s="115"/>
      <c r="AZ30" s="106"/>
      <c r="BA30" s="106"/>
      <c r="BB30" s="106"/>
      <c r="BC30" s="106"/>
      <c r="BD30" s="98"/>
    </row>
    <row r="31" spans="12:56">
      <c r="AY31" s="115"/>
      <c r="AZ31" s="106"/>
      <c r="BA31" s="106"/>
      <c r="BB31" s="106"/>
      <c r="BC31" s="106"/>
      <c r="BD31" s="98"/>
    </row>
    <row r="32" spans="12:56">
      <c r="AY32" s="115"/>
      <c r="AZ32" s="106"/>
      <c r="BA32" s="106"/>
      <c r="BB32" s="106"/>
      <c r="BC32" s="106"/>
      <c r="BD32" s="98"/>
    </row>
    <row r="33" spans="11:56">
      <c r="AY33" s="115"/>
      <c r="AZ33" s="106"/>
      <c r="BA33" s="106"/>
      <c r="BB33" s="106"/>
      <c r="BC33" s="106"/>
      <c r="BD33" s="98"/>
    </row>
    <row r="34" spans="11:56">
      <c r="AY34" s="115"/>
      <c r="AZ34" s="106"/>
      <c r="BA34" s="106"/>
      <c r="BB34" s="106"/>
      <c r="BC34" s="106"/>
      <c r="BD34" s="98"/>
    </row>
    <row r="35" spans="11:56">
      <c r="AY35" s="115"/>
      <c r="AZ35" s="106"/>
      <c r="BA35" s="106"/>
      <c r="BB35" s="106"/>
      <c r="BC35" s="106"/>
      <c r="BD35" s="98"/>
    </row>
    <row r="36" spans="11:56" hidden="1">
      <c r="N36" s="99" t="s">
        <v>395</v>
      </c>
      <c r="W36" s="99" t="s">
        <v>395</v>
      </c>
      <c r="AF36" s="99" t="s">
        <v>395</v>
      </c>
      <c r="AO36" s="99" t="s">
        <v>395</v>
      </c>
      <c r="AY36" s="115"/>
      <c r="AZ36" s="106"/>
      <c r="BA36" s="106"/>
      <c r="BB36" s="106"/>
      <c r="BC36" s="106"/>
      <c r="BD36" s="98"/>
    </row>
    <row r="37" spans="11:56" hidden="1">
      <c r="AY37" s="105" t="s">
        <v>402</v>
      </c>
      <c r="AZ37" s="116"/>
      <c r="BA37" s="116"/>
      <c r="BB37" s="116"/>
      <c r="BC37" s="116"/>
      <c r="BD37" s="104"/>
    </row>
    <row r="38" spans="11:56" hidden="1">
      <c r="AY38" s="117"/>
      <c r="AZ38" s="108" t="s">
        <v>281</v>
      </c>
      <c r="BA38" s="108" t="s">
        <v>282</v>
      </c>
      <c r="BB38" s="108" t="s">
        <v>283</v>
      </c>
      <c r="BC38" s="108" t="s">
        <v>280</v>
      </c>
      <c r="BD38" s="104"/>
    </row>
    <row r="39" spans="11:56" hidden="1">
      <c r="AY39" s="109" t="s">
        <v>411</v>
      </c>
      <c r="AZ39" s="110">
        <f>'2a. % By Priority'!G50</f>
        <v>0.93333333333333335</v>
      </c>
      <c r="BA39" s="110">
        <f>'2a. % By Priority'!N50</f>
        <v>0.95454545454545459</v>
      </c>
      <c r="BB39" s="110" t="e">
        <f>'2a. % By Priority'!U50</f>
        <v>#DIV/0!</v>
      </c>
      <c r="BC39" s="110">
        <f>'2a. % By Priority'!AB50</f>
        <v>0</v>
      </c>
      <c r="BD39" s="104"/>
    </row>
    <row r="40" spans="11:56" hidden="1">
      <c r="K40" s="102"/>
      <c r="L40" s="102"/>
      <c r="AY40" s="109" t="s">
        <v>412</v>
      </c>
      <c r="AZ40" s="110">
        <f>'2a. % By Priority'!G53</f>
        <v>6.6666666666666666E-2</v>
      </c>
      <c r="BA40" s="110">
        <f>'2a. % By Priority'!N53</f>
        <v>0</v>
      </c>
      <c r="BB40" s="110" t="e">
        <f>'2a. % By Priority'!U53</f>
        <v>#DIV/0!</v>
      </c>
      <c r="BC40" s="110">
        <f>'2a. % By Priority'!AB53</f>
        <v>0</v>
      </c>
      <c r="BD40" s="104"/>
    </row>
    <row r="41" spans="11:56" hidden="1">
      <c r="K41" s="102"/>
      <c r="L41" s="102"/>
      <c r="AY41" s="109" t="s">
        <v>413</v>
      </c>
      <c r="AZ41" s="110">
        <f>'2a. % By Priority'!G57</f>
        <v>0</v>
      </c>
      <c r="BA41" s="110">
        <f>'2a. % By Priority'!N57</f>
        <v>4.5454545454545456E-2</v>
      </c>
      <c r="BB41" s="110" t="e">
        <f>'2a. % By Priority'!U57</f>
        <v>#DIV/0!</v>
      </c>
      <c r="BC41" s="110">
        <f>'2a. % By Priority'!AB57</f>
        <v>0</v>
      </c>
      <c r="BD41" s="104"/>
    </row>
    <row r="42" spans="11:56" hidden="1">
      <c r="K42" s="102"/>
      <c r="L42" s="102"/>
      <c r="AY42" s="115"/>
      <c r="AZ42" s="106"/>
      <c r="BA42" s="106"/>
      <c r="BB42" s="106"/>
      <c r="BC42" s="106"/>
      <c r="BD42" s="98"/>
    </row>
    <row r="43" spans="11:56" hidden="1">
      <c r="AY43" s="112"/>
      <c r="AZ43" s="106"/>
      <c r="BA43" s="106"/>
      <c r="BB43" s="106"/>
      <c r="BC43" s="106"/>
      <c r="BD43" s="98"/>
    </row>
    <row r="44" spans="11:56" hidden="1">
      <c r="AY44" s="112"/>
      <c r="AZ44" s="106"/>
      <c r="BA44" s="106"/>
      <c r="BB44" s="106"/>
      <c r="BC44" s="106"/>
      <c r="BD44" s="98"/>
    </row>
    <row r="45" spans="11:56" hidden="1">
      <c r="AY45" s="112"/>
      <c r="AZ45" s="106"/>
      <c r="BA45" s="106"/>
      <c r="BB45" s="106"/>
      <c r="BC45" s="106"/>
      <c r="BD45" s="98"/>
    </row>
    <row r="46" spans="11:56" hidden="1">
      <c r="AY46" s="115"/>
      <c r="AZ46" s="106"/>
      <c r="BA46" s="106"/>
      <c r="BB46" s="106"/>
      <c r="BC46" s="106"/>
      <c r="BD46" s="98"/>
    </row>
    <row r="47" spans="11:56" hidden="1">
      <c r="AY47" s="115"/>
      <c r="AZ47" s="106"/>
      <c r="BA47" s="106"/>
      <c r="BB47" s="106"/>
      <c r="BC47" s="106"/>
      <c r="BD47" s="98"/>
    </row>
    <row r="48" spans="11:56" hidden="1">
      <c r="AY48" s="115"/>
      <c r="AZ48" s="106"/>
      <c r="BA48" s="106"/>
      <c r="BB48" s="106"/>
      <c r="BC48" s="106"/>
      <c r="BD48" s="98"/>
    </row>
    <row r="49" spans="12:56" hidden="1">
      <c r="AY49" s="115"/>
      <c r="AZ49" s="106"/>
      <c r="BA49" s="106"/>
      <c r="BB49" s="106"/>
      <c r="BC49" s="106"/>
      <c r="BD49" s="98"/>
    </row>
    <row r="50" spans="12:56" hidden="1">
      <c r="AY50" s="115"/>
      <c r="AZ50" s="106"/>
      <c r="BA50" s="106"/>
      <c r="BB50" s="106"/>
      <c r="BC50" s="106"/>
      <c r="BD50" s="98"/>
    </row>
    <row r="51" spans="12:56" hidden="1">
      <c r="AY51" s="115"/>
      <c r="AZ51" s="106"/>
      <c r="BA51" s="106"/>
      <c r="BB51" s="106"/>
      <c r="BC51" s="106"/>
      <c r="BD51" s="98"/>
    </row>
    <row r="52" spans="12:56" hidden="1">
      <c r="N52" s="99" t="s">
        <v>395</v>
      </c>
      <c r="W52" s="99" t="s">
        <v>395</v>
      </c>
      <c r="AF52" s="99" t="s">
        <v>395</v>
      </c>
      <c r="AP52" s="99" t="s">
        <v>395</v>
      </c>
      <c r="AY52" s="115"/>
      <c r="AZ52" s="106"/>
      <c r="BA52" s="106"/>
      <c r="BB52" s="106"/>
      <c r="BC52" s="106"/>
      <c r="BD52" s="98"/>
    </row>
    <row r="53" spans="12:56" hidden="1">
      <c r="AY53" s="105" t="s">
        <v>403</v>
      </c>
      <c r="AZ53" s="116"/>
      <c r="BA53" s="116"/>
      <c r="BB53" s="116"/>
      <c r="BC53" s="116"/>
      <c r="BD53" s="98"/>
    </row>
    <row r="54" spans="12:56" hidden="1">
      <c r="AY54" s="117"/>
      <c r="AZ54" s="108" t="s">
        <v>281</v>
      </c>
      <c r="BA54" s="108" t="s">
        <v>282</v>
      </c>
      <c r="BB54" s="108" t="s">
        <v>283</v>
      </c>
      <c r="BC54" s="108" t="s">
        <v>280</v>
      </c>
      <c r="BD54" s="98"/>
    </row>
    <row r="55" spans="12:56" hidden="1">
      <c r="AY55" s="109" t="s">
        <v>411</v>
      </c>
      <c r="AZ55" s="110">
        <f>'2a. % By Priority'!G72</f>
        <v>1</v>
      </c>
      <c r="BA55" s="110">
        <f>'2a. % By Priority'!N72</f>
        <v>1</v>
      </c>
      <c r="BB55" s="110" t="e">
        <f>'2a. % By Priority'!U72</f>
        <v>#DIV/0!</v>
      </c>
      <c r="BC55" s="110">
        <f>'2a. % By Priority'!AB72</f>
        <v>0</v>
      </c>
      <c r="BD55" s="98"/>
    </row>
    <row r="56" spans="12:56" hidden="1">
      <c r="L56" s="102"/>
      <c r="M56" s="102"/>
      <c r="AY56" s="109" t="s">
        <v>412</v>
      </c>
      <c r="AZ56" s="110">
        <f>'2a. % By Priority'!G75</f>
        <v>0</v>
      </c>
      <c r="BA56" s="110">
        <f>'2a. % By Priority'!N75</f>
        <v>0</v>
      </c>
      <c r="BB56" s="110" t="e">
        <f>'2a. % By Priority'!U75</f>
        <v>#DIV/0!</v>
      </c>
      <c r="BC56" s="110">
        <f>'2a. % By Priority'!AB75</f>
        <v>0</v>
      </c>
      <c r="BD56" s="98"/>
    </row>
    <row r="57" spans="12:56" hidden="1">
      <c r="L57" s="102"/>
      <c r="M57" s="102"/>
      <c r="AY57" s="109" t="s">
        <v>413</v>
      </c>
      <c r="AZ57" s="110">
        <f>'2a. % By Priority'!G79</f>
        <v>0</v>
      </c>
      <c r="BA57" s="110">
        <f>'2a. % By Priority'!N79</f>
        <v>0</v>
      </c>
      <c r="BB57" s="110" t="e">
        <f>'2a. % By Priority'!U79</f>
        <v>#DIV/0!</v>
      </c>
      <c r="BC57" s="110">
        <f>'2a. % By Priority'!AB79</f>
        <v>0</v>
      </c>
      <c r="BD57" s="98"/>
    </row>
    <row r="58" spans="12:56" hidden="1">
      <c r="L58" s="102"/>
      <c r="M58" s="102"/>
      <c r="AY58" s="98"/>
      <c r="AZ58" s="101"/>
      <c r="BA58" s="101"/>
      <c r="BB58" s="101"/>
      <c r="BC58" s="101"/>
      <c r="BD58" s="98"/>
    </row>
    <row r="59" spans="12:56" hidden="1">
      <c r="AY59" s="103"/>
      <c r="AZ59" s="101"/>
      <c r="BA59" s="101"/>
      <c r="BB59" s="101"/>
      <c r="BC59" s="101"/>
      <c r="BD59" s="98"/>
    </row>
    <row r="60" spans="12:56" hidden="1">
      <c r="AY60" s="103"/>
      <c r="AZ60" s="101"/>
      <c r="BA60" s="101"/>
      <c r="BB60" s="101"/>
      <c r="BC60" s="101"/>
      <c r="BD60" s="98"/>
    </row>
    <row r="61" spans="12:56" hidden="1">
      <c r="AY61" s="103"/>
      <c r="AZ61" s="101"/>
      <c r="BA61" s="101"/>
      <c r="BB61" s="101"/>
      <c r="BC61" s="101"/>
      <c r="BD61" s="98"/>
    </row>
    <row r="62" spans="12:56" hidden="1">
      <c r="AY62" s="98"/>
      <c r="AZ62" s="101"/>
      <c r="BA62" s="101"/>
      <c r="BB62" s="101"/>
      <c r="BC62" s="101"/>
      <c r="BD62" s="98"/>
    </row>
    <row r="63" spans="12:56" hidden="1">
      <c r="AY63" s="98"/>
      <c r="AZ63" s="101"/>
      <c r="BA63" s="101"/>
      <c r="BB63" s="101"/>
      <c r="BC63" s="101"/>
      <c r="BD63" s="98"/>
    </row>
    <row r="64" spans="12:56" hidden="1">
      <c r="AY64" s="98"/>
      <c r="AZ64" s="101"/>
      <c r="BA64" s="101"/>
      <c r="BB64" s="101"/>
      <c r="BC64" s="101"/>
      <c r="BD64" s="98"/>
    </row>
    <row r="65" spans="51:56" hidden="1">
      <c r="AY65" s="98"/>
      <c r="AZ65" s="101"/>
      <c r="BA65" s="101"/>
      <c r="BB65" s="101"/>
      <c r="BC65" s="101"/>
      <c r="BD65" s="98"/>
    </row>
    <row r="66" spans="51:56" hidden="1">
      <c r="AY66" s="98"/>
      <c r="AZ66" s="101"/>
      <c r="BA66" s="101"/>
      <c r="BB66" s="101"/>
      <c r="BC66" s="101"/>
      <c r="BD66" s="98"/>
    </row>
    <row r="67" spans="51:56" hidden="1"/>
    <row r="68" spans="51:56" hidden="1"/>
    <row r="69" spans="51:56" hidden="1"/>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
  <sheetViews>
    <sheetView zoomScale="60" zoomScaleNormal="60" workbookViewId="0">
      <selection activeCell="B2" sqref="B2"/>
    </sheetView>
  </sheetViews>
  <sheetFormatPr defaultColWidth="9.140625" defaultRowHeight="15"/>
  <cols>
    <col min="1" max="1" width="12.85546875" style="157" customWidth="1"/>
    <col min="2" max="2" width="55.28515625" style="157" customWidth="1"/>
    <col min="3" max="3" width="46.5703125" style="177" customWidth="1"/>
    <col min="4" max="10" width="26.140625" style="157" customWidth="1"/>
    <col min="11" max="14" width="9.140625" style="155" customWidth="1"/>
    <col min="15" max="15" width="16.5703125" style="155" hidden="1" customWidth="1"/>
    <col min="16" max="19" width="9.140625" style="155" hidden="1" customWidth="1"/>
    <col min="20" max="20" width="24.85546875" style="155" hidden="1" customWidth="1"/>
    <col min="21" max="25" width="9.140625" style="155" hidden="1" customWidth="1"/>
    <col min="26" max="26" width="0" style="155" hidden="1" customWidth="1"/>
    <col min="27" max="46" width="9.140625" style="155"/>
    <col min="47" max="16384" width="9.140625" style="157"/>
  </cols>
  <sheetData>
    <row r="1" spans="1:46" s="147" customFormat="1" ht="24" customHeight="1">
      <c r="A1" s="146" t="s">
        <v>395</v>
      </c>
      <c r="C1" s="148"/>
    </row>
    <row r="2" spans="1:46" s="150" customFormat="1" ht="60.75">
      <c r="A2" s="186" t="s">
        <v>423</v>
      </c>
      <c r="B2" s="186" t="s">
        <v>0</v>
      </c>
      <c r="C2" s="186" t="s">
        <v>1</v>
      </c>
      <c r="D2" s="187" t="s">
        <v>424</v>
      </c>
      <c r="E2" s="187" t="s">
        <v>425</v>
      </c>
      <c r="F2" s="187" t="s">
        <v>426</v>
      </c>
      <c r="G2" s="187" t="s">
        <v>427</v>
      </c>
      <c r="H2" s="187" t="s">
        <v>428</v>
      </c>
      <c r="I2" s="187" t="s">
        <v>429</v>
      </c>
      <c r="J2" s="187" t="s">
        <v>430</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row>
    <row r="3" spans="1:46" ht="99.75" customHeight="1" thickBot="1">
      <c r="A3" s="172" t="str">
        <f>'1. All Data'!B3</f>
        <v>VFM01</v>
      </c>
      <c r="B3" s="181" t="str">
        <f>'1. All Data'!C3</f>
        <v>Set the MTFS for 2020/21 onwards</v>
      </c>
      <c r="C3" s="183" t="str">
        <f>'1. All Data'!D3</f>
        <v xml:space="preserve">Set Budget for Council Approval  </v>
      </c>
      <c r="D3" s="178" t="str">
        <f>'1. All Data'!H3</f>
        <v>On Track to be Achieved</v>
      </c>
      <c r="E3" s="184"/>
      <c r="F3" s="179" t="str">
        <f>'1. All Data'!M3</f>
        <v>On Track to be Achieved</v>
      </c>
      <c r="G3" s="185"/>
      <c r="H3" s="178" t="str">
        <f>'1. All Data'!R3</f>
        <v>Update Not Provided</v>
      </c>
      <c r="I3" s="185"/>
      <c r="J3" s="178" t="str">
        <f>'1. All Data'!V3</f>
        <v>Update not provided</v>
      </c>
      <c r="O3" s="156" t="s">
        <v>432</v>
      </c>
    </row>
    <row r="4" spans="1:46" ht="99.75" customHeight="1" thickTop="1" thickBot="1">
      <c r="A4" s="152" t="str">
        <f>'1. All Data'!B4</f>
        <v>VFM02</v>
      </c>
      <c r="B4" s="181" t="str">
        <f>'1. All Data'!C4</f>
        <v>Savings targets for 2019/20</v>
      </c>
      <c r="C4" s="182" t="str">
        <f>'1. All Data'!D4</f>
        <v xml:space="preserve">Achieve Savings Targets as Stated in the Medium Term Financial Strategy </v>
      </c>
      <c r="D4" s="178" t="str">
        <f>'1. All Data'!H4</f>
        <v>Not Yet Due</v>
      </c>
      <c r="E4" s="154"/>
      <c r="F4" s="179" t="str">
        <f>'1. All Data'!M4</f>
        <v>Not Yet Due</v>
      </c>
      <c r="G4" s="154"/>
      <c r="H4" s="180" t="str">
        <f>'1. All Data'!R4</f>
        <v>Update Not Provided</v>
      </c>
      <c r="I4" s="154"/>
      <c r="J4" s="180" t="str">
        <f>'1. All Data'!V4</f>
        <v>Update not provided</v>
      </c>
      <c r="O4" s="156" t="s">
        <v>434</v>
      </c>
      <c r="Y4" s="154" t="s">
        <v>433</v>
      </c>
    </row>
    <row r="5" spans="1:46" ht="99.75" customHeight="1" thickTop="1" thickBot="1">
      <c r="A5" s="152" t="str">
        <f>'1. All Data'!B5</f>
        <v>VFM03</v>
      </c>
      <c r="B5" s="181" t="str">
        <f>'1. All Data'!C5</f>
        <v xml:space="preserve">Having an approved Statement of Accounts </v>
      </c>
      <c r="C5" s="182" t="str">
        <f>'1. All Data'!D5</f>
        <v xml:space="preserve">Submit Statement of Accounts by New Statutory Deadline </v>
      </c>
      <c r="D5" s="178" t="str">
        <f>'1. All Data'!H5</f>
        <v>On Track to be Achieved</v>
      </c>
      <c r="E5" s="154"/>
      <c r="F5" s="179" t="str">
        <f>'1. All Data'!M5</f>
        <v>Fully Achieved</v>
      </c>
      <c r="G5" s="154"/>
      <c r="H5" s="180" t="str">
        <f>'1. All Data'!R5</f>
        <v>Update Not Provided</v>
      </c>
      <c r="I5" s="154"/>
      <c r="J5" s="180" t="str">
        <f>'1. All Data'!V5</f>
        <v>Update not provided</v>
      </c>
      <c r="O5" s="156" t="s">
        <v>435</v>
      </c>
      <c r="T5" s="158"/>
      <c r="Y5" s="159" t="s">
        <v>436</v>
      </c>
    </row>
    <row r="6" spans="1:46" ht="89.25" thickTop="1" thickBot="1">
      <c r="A6" s="152" t="str">
        <f>'1. All Data'!B6</f>
        <v>VFM04</v>
      </c>
      <c r="B6" s="181" t="str">
        <f>'1. All Data'!C6</f>
        <v>Responding to Significant Local Government Finance Changes and Assessing the Impact on the Council’s Financial Position</v>
      </c>
      <c r="C6" s="182" t="str">
        <f>'1. All Data'!D6</f>
        <v xml:space="preserve">Activities Throughout the Year Reported in Line with the Timed Responses </v>
      </c>
      <c r="D6" s="178" t="str">
        <f>'1. All Data'!H6</f>
        <v>On Track to be Achieved</v>
      </c>
      <c r="E6" s="154"/>
      <c r="F6" s="179" t="str">
        <f>'1. All Data'!M6</f>
        <v>On Track to be Achieved</v>
      </c>
      <c r="G6" s="154"/>
      <c r="H6" s="180" t="str">
        <f>'1. All Data'!R6</f>
        <v>Update Not Provided</v>
      </c>
      <c r="I6" s="154"/>
      <c r="J6" s="180" t="str">
        <f>'1. All Data'!V6</f>
        <v>Update not provided</v>
      </c>
      <c r="O6" s="160" t="s">
        <v>431</v>
      </c>
      <c r="T6" s="161" t="s">
        <v>436</v>
      </c>
    </row>
    <row r="7" spans="1:46" ht="99.75" customHeight="1" thickTop="1">
      <c r="A7" s="152" t="str">
        <f>'1. All Data'!B7</f>
        <v>VFM05</v>
      </c>
      <c r="B7" s="181" t="str">
        <f>'1. All Data'!C7</f>
        <v>Internal Audit Service Procurement</v>
      </c>
      <c r="C7" s="182" t="str">
        <f>'1. All Data'!D7</f>
        <v>Procurement concluded and new contract awarded</v>
      </c>
      <c r="D7" s="178" t="str">
        <f>'1. All Data'!H7</f>
        <v>On Track to be Achieved</v>
      </c>
      <c r="E7" s="154"/>
      <c r="F7" s="179" t="str">
        <f>'1. All Data'!M7</f>
        <v>On Track to be Achieved</v>
      </c>
      <c r="G7" s="154"/>
      <c r="H7" s="180" t="str">
        <f>'1. All Data'!R7</f>
        <v>Update Not Provided</v>
      </c>
      <c r="I7" s="154"/>
      <c r="J7" s="180" t="str">
        <f>'1. All Data'!V7</f>
        <v>Update not provided</v>
      </c>
      <c r="T7" s="161" t="s">
        <v>437</v>
      </c>
    </row>
    <row r="8" spans="1:46" ht="99.75" customHeight="1">
      <c r="A8" s="152" t="str">
        <f>'1. All Data'!B8</f>
        <v>VFM06</v>
      </c>
      <c r="B8" s="181" t="str">
        <f>'1. All Data'!C8</f>
        <v xml:space="preserve">Working towards the Government’s new HMRC VAT Digitalisation Compliance requirements </v>
      </c>
      <c r="C8" s="182" t="str">
        <f>'1. All Data'!D8</f>
        <v>Compliance Report completed</v>
      </c>
      <c r="D8" s="178" t="str">
        <f>'1. All Data'!H8</f>
        <v>Not Yet Due</v>
      </c>
      <c r="E8" s="154"/>
      <c r="F8" s="179" t="str">
        <f>'1. All Data'!M8</f>
        <v>On Track to be Achieved</v>
      </c>
      <c r="G8" s="154"/>
      <c r="H8" s="180" t="str">
        <f>'1. All Data'!R8</f>
        <v>Update Not Provided</v>
      </c>
      <c r="I8" s="154"/>
      <c r="J8" s="180" t="str">
        <f>'1. All Data'!V8</f>
        <v>Update not provided</v>
      </c>
      <c r="T8" s="161" t="s">
        <v>433</v>
      </c>
    </row>
    <row r="9" spans="1:46" ht="99.75" customHeight="1">
      <c r="A9" s="152" t="str">
        <f>'1. All Data'!B9</f>
        <v>VFM07</v>
      </c>
      <c r="B9" s="181" t="str">
        <f>'1. All Data'!C9</f>
        <v>Continuing to digitise SMARTER services</v>
      </c>
      <c r="C9" s="182" t="str">
        <f>'1. All Data'!D9</f>
        <v xml:space="preserve">Secure Integrated Service Request and Payment mechanism developed and implemented </v>
      </c>
      <c r="D9" s="178" t="str">
        <f>'1. All Data'!H9</f>
        <v>On Track to be Achieved</v>
      </c>
      <c r="E9" s="153"/>
      <c r="F9" s="179" t="str">
        <f>'1. All Data'!M9</f>
        <v>In Danger of Falling Behind Target</v>
      </c>
      <c r="G9" s="154"/>
      <c r="H9" s="180" t="str">
        <f>'1. All Data'!R9</f>
        <v>Update Not Provided</v>
      </c>
      <c r="I9" s="154"/>
      <c r="J9" s="180" t="str">
        <f>'1. All Data'!V9</f>
        <v>Update not provided</v>
      </c>
    </row>
    <row r="10" spans="1:46" ht="99.75" customHeight="1">
      <c r="A10" s="152" t="str">
        <f>'1. All Data'!B10</f>
        <v>VFM08</v>
      </c>
      <c r="B10" s="181" t="str">
        <f>'1. All Data'!C10</f>
        <v>Continuing to digitise SMARTER services</v>
      </c>
      <c r="C10" s="182" t="str">
        <f>'1. All Data'!D10</f>
        <v>Audio recording of Council meetings added to Corporate Website</v>
      </c>
      <c r="D10" s="178" t="str">
        <f>'1. All Data'!H10</f>
        <v>On Track to be Achieved</v>
      </c>
      <c r="E10" s="153"/>
      <c r="F10" s="179" t="str">
        <f>'1. All Data'!M10</f>
        <v>Fully Achieved</v>
      </c>
      <c r="G10" s="154"/>
      <c r="H10" s="180" t="str">
        <f>'1. All Data'!R10</f>
        <v>Update Not Provided</v>
      </c>
      <c r="I10" s="154"/>
      <c r="J10" s="180" t="str">
        <f>'1. All Data'!V10</f>
        <v>Update not provided</v>
      </c>
    </row>
    <row r="11" spans="1:46" ht="99.75" customHeight="1">
      <c r="A11" s="152" t="str">
        <f>'1. All Data'!B11</f>
        <v>VFM09</v>
      </c>
      <c r="B11" s="181" t="str">
        <f>'1. All Data'!C11</f>
        <v>Continuing to digitise SMARTER services</v>
      </c>
      <c r="C11" s="182" t="str">
        <f>'1. All Data'!D11</f>
        <v>80% of 2019/20 Milestones in New Digital Strategy Achieved</v>
      </c>
      <c r="D11" s="178" t="str">
        <f>'1. All Data'!H11</f>
        <v>Not Yet Due</v>
      </c>
      <c r="E11" s="153"/>
      <c r="F11" s="179" t="str">
        <f>'1. All Data'!M11</f>
        <v>On Track to be Achieved</v>
      </c>
      <c r="G11" s="154"/>
      <c r="H11" s="180" t="str">
        <f>'1. All Data'!R11</f>
        <v>Update Not Provided</v>
      </c>
      <c r="I11" s="154"/>
      <c r="J11" s="180" t="str">
        <f>'1. All Data'!V11</f>
        <v>Update not provided</v>
      </c>
    </row>
    <row r="12" spans="1:46" ht="99.75" customHeight="1">
      <c r="A12" s="152" t="str">
        <f>'1. All Data'!B12</f>
        <v>VFM10</v>
      </c>
      <c r="B12" s="181" t="str">
        <f>'1. All Data'!C12</f>
        <v xml:space="preserve">Providing a more secure ICT working environment </v>
      </c>
      <c r="C12" s="182" t="str">
        <f>'1. All Data'!D12</f>
        <v xml:space="preserve">Security Arrangements to Meet Requirements of PSN (or Replacement)  </v>
      </c>
      <c r="D12" s="178" t="str">
        <f>'1. All Data'!H12</f>
        <v>On Track to be Achieved</v>
      </c>
      <c r="E12" s="154"/>
      <c r="F12" s="179" t="str">
        <f>'1. All Data'!M12</f>
        <v>On Track to be Achieved</v>
      </c>
      <c r="G12" s="154"/>
      <c r="H12" s="180" t="str">
        <f>'1. All Data'!R12</f>
        <v>Update Not Provided</v>
      </c>
      <c r="I12" s="161"/>
      <c r="J12" s="180" t="str">
        <f>'1. All Data'!V12</f>
        <v>Update not provided</v>
      </c>
    </row>
    <row r="13" spans="1:46" ht="99.75" customHeight="1">
      <c r="A13" s="152" t="str">
        <f>'1. All Data'!B13</f>
        <v>VFM11</v>
      </c>
      <c r="B13" s="181" t="str">
        <f>'1. All Data'!C13</f>
        <v xml:space="preserve">Providing a more secure ICT working environment     </v>
      </c>
      <c r="C13" s="182" t="str">
        <f>'1. All Data'!D13</f>
        <v>Preferred biometric approach to password replacement identified and commenced</v>
      </c>
      <c r="D13" s="178" t="str">
        <f>'1. All Data'!H13</f>
        <v>On Track to be Achieved</v>
      </c>
      <c r="E13" s="154"/>
      <c r="F13" s="179" t="str">
        <f>'1. All Data'!M13</f>
        <v>Fully Achieved</v>
      </c>
      <c r="G13" s="154"/>
      <c r="H13" s="180" t="str">
        <f>'1. All Data'!R13</f>
        <v>Update Not Provided</v>
      </c>
      <c r="I13" s="154"/>
      <c r="J13" s="180" t="str">
        <f>'1. All Data'!V13</f>
        <v>Update not provided</v>
      </c>
    </row>
    <row r="14" spans="1:46" ht="99.75" customHeight="1">
      <c r="A14" s="152" t="str">
        <f>'1. All Data'!B14</f>
        <v>VFM12</v>
      </c>
      <c r="B14" s="181" t="str">
        <f>'1. All Data'!C14</f>
        <v xml:space="preserve">Successfully deliver local elections  </v>
      </c>
      <c r="C14" s="182" t="str">
        <f>'1. All Data'!D14</f>
        <v>Local elections delivered</v>
      </c>
      <c r="D14" s="178" t="str">
        <f>'1. All Data'!H14</f>
        <v>Fully Achieved</v>
      </c>
      <c r="E14" s="154"/>
      <c r="F14" s="179" t="str">
        <f>'1. All Data'!M14</f>
        <v>Fully Achieved</v>
      </c>
      <c r="G14" s="154"/>
      <c r="H14" s="180" t="str">
        <f>'1. All Data'!R14</f>
        <v>Update Not Provided</v>
      </c>
      <c r="I14" s="154"/>
      <c r="J14" s="180" t="str">
        <f>'1. All Data'!V14</f>
        <v>Update not provided</v>
      </c>
    </row>
    <row r="15" spans="1:46" ht="99.75" customHeight="1">
      <c r="A15" s="152" t="str">
        <f>'1. All Data'!B15</f>
        <v>VFM13</v>
      </c>
      <c r="B15" s="181" t="str">
        <f>'1. All Data'!C15</f>
        <v>Carry out detailed Procurement / Contractor Consolidation / Spend Analysis</v>
      </c>
      <c r="C15" s="182" t="str">
        <f>'1. All Data'!D15</f>
        <v>Report and way forward approved</v>
      </c>
      <c r="D15" s="178" t="str">
        <f>'1. All Data'!H15</f>
        <v>Not Yet Due</v>
      </c>
      <c r="E15" s="154"/>
      <c r="F15" s="179" t="str">
        <f>'1. All Data'!M15</f>
        <v>Not Yet Due</v>
      </c>
      <c r="G15" s="154"/>
      <c r="H15" s="180" t="str">
        <f>'1. All Data'!R15</f>
        <v>Update Not Provided</v>
      </c>
      <c r="I15" s="154"/>
      <c r="J15" s="180" t="str">
        <f>'1. All Data'!V15</f>
        <v>Update not provided</v>
      </c>
    </row>
    <row r="16" spans="1:46" ht="99.75" customHeight="1">
      <c r="A16" s="152" t="str">
        <f>'1. All Data'!B16</f>
        <v>VFM14</v>
      </c>
      <c r="B16" s="181" t="str">
        <f>'1. All Data'!C16</f>
        <v>Increasing Staffing Availability Through Reduced Sickness</v>
      </c>
      <c r="C16" s="182" t="str">
        <f>'1. All Data'!D16</f>
        <v>Short Term Sickness Days Average: 
2.75 days</v>
      </c>
      <c r="D16" s="178" t="str">
        <f>'1. All Data'!H16</f>
        <v>On Track to be Achieved</v>
      </c>
      <c r="E16" s="154"/>
      <c r="F16" s="179" t="str">
        <f>'1. All Data'!M16</f>
        <v>On Track to be Achieved</v>
      </c>
      <c r="G16" s="154"/>
      <c r="H16" s="180" t="str">
        <f>'1. All Data'!R16</f>
        <v>Update Not Provided</v>
      </c>
      <c r="I16" s="154"/>
      <c r="J16" s="180" t="str">
        <f>'1. All Data'!V16</f>
        <v>Update not provided</v>
      </c>
    </row>
    <row r="17" spans="1:10" ht="99.75" customHeight="1">
      <c r="A17" s="152" t="str">
        <f>'1. All Data'!B17</f>
        <v>VFM15</v>
      </c>
      <c r="B17" s="181" t="str">
        <f>'1. All Data'!C17</f>
        <v>Improve On The Average Time To Pay Creditors</v>
      </c>
      <c r="C17" s="182" t="str">
        <f>'1. All Data'!D17</f>
        <v>Average Time To Pay Creditors:
12 days</v>
      </c>
      <c r="D17" s="178" t="str">
        <f>'1. All Data'!H17</f>
        <v>On Track to be Achieved</v>
      </c>
      <c r="E17" s="154"/>
      <c r="F17" s="179" t="str">
        <f>'1. All Data'!M17</f>
        <v>On Track to be Achieved</v>
      </c>
      <c r="G17" s="154"/>
      <c r="H17" s="180" t="str">
        <f>'1. All Data'!R17</f>
        <v>Update Not Provided</v>
      </c>
      <c r="I17" s="154"/>
      <c r="J17" s="180" t="str">
        <f>'1. All Data'!V17</f>
        <v>Update not provided</v>
      </c>
    </row>
    <row r="18" spans="1:10" ht="99.75" customHeight="1">
      <c r="A18" s="152" t="str">
        <f>'1. All Data'!B18</f>
        <v>VFM16</v>
      </c>
      <c r="B18" s="181" t="str">
        <f>'1. All Data'!C18</f>
        <v>Legal and Assets</v>
      </c>
      <c r="C18" s="182" t="str">
        <f>'1. All Data'!D18</f>
        <v>Carry out works to Canal Street industrial units, as identified in the condition survey</v>
      </c>
      <c r="D18" s="178" t="str">
        <f>'1. All Data'!H18</f>
        <v>Not Yet Due</v>
      </c>
      <c r="E18" s="154"/>
      <c r="F18" s="179" t="str">
        <f>'1. All Data'!M18</f>
        <v>On Track to be Achieved</v>
      </c>
      <c r="G18" s="154"/>
      <c r="H18" s="180" t="str">
        <f>'1. All Data'!R18</f>
        <v>Update Not Provided</v>
      </c>
      <c r="I18" s="154"/>
      <c r="J18" s="180" t="str">
        <f>'1. All Data'!V18</f>
        <v>Update not provided</v>
      </c>
    </row>
    <row r="19" spans="1:10" ht="99.75" customHeight="1">
      <c r="A19" s="152" t="str">
        <f>'1. All Data'!B19</f>
        <v>VFM17</v>
      </c>
      <c r="B19" s="181" t="str">
        <f>'1. All Data'!C19</f>
        <v>Legal and Assets</v>
      </c>
      <c r="C19" s="182" t="str">
        <f>'1. All Data'!D19</f>
        <v>Condition Survey commissioned for miscellaneous Council properties</v>
      </c>
      <c r="D19" s="178" t="str">
        <f>'1. All Data'!H19</f>
        <v>Not Yet Due</v>
      </c>
      <c r="E19" s="153"/>
      <c r="F19" s="179" t="str">
        <f>'1. All Data'!M19</f>
        <v>Fully Achieved</v>
      </c>
      <c r="G19" s="154"/>
      <c r="H19" s="180" t="str">
        <f>'1. All Data'!R19</f>
        <v>Update Not Provided</v>
      </c>
      <c r="I19" s="154"/>
      <c r="J19" s="180" t="str">
        <f>'1. All Data'!V19</f>
        <v>Update not provided</v>
      </c>
    </row>
    <row r="20" spans="1:10" ht="99.75" customHeight="1">
      <c r="A20" s="152" t="str">
        <f>'1. All Data'!B20</f>
        <v>VFM18</v>
      </c>
      <c r="B20" s="181" t="str">
        <f>'1. All Data'!C20</f>
        <v>Maintain Robust Mechanisms for Contract Managing the New Leisure Service Arrangements</v>
      </c>
      <c r="C20" s="182" t="str">
        <f>'1. All Data'!D20</f>
        <v xml:space="preserve">Report on the performance of the Leisure Services contractor on a quarterly basis </v>
      </c>
      <c r="D20" s="178" t="str">
        <f>'1. All Data'!H20</f>
        <v>On Track to be Achieved</v>
      </c>
      <c r="E20" s="153"/>
      <c r="F20" s="179" t="str">
        <f>'1. All Data'!M20</f>
        <v>On Track to be Achieved</v>
      </c>
      <c r="G20" s="154"/>
      <c r="H20" s="180" t="str">
        <f>'1. All Data'!R20</f>
        <v>Update Not Provided</v>
      </c>
      <c r="I20" s="154"/>
      <c r="J20" s="180" t="str">
        <f>'1. All Data'!V20</f>
        <v>Update not provided</v>
      </c>
    </row>
    <row r="21" spans="1:10" ht="99.75" customHeight="1">
      <c r="A21" s="152" t="str">
        <f>'1. All Data'!B21</f>
        <v>VFM19</v>
      </c>
      <c r="B21" s="181" t="str">
        <f>'1. All Data'!C21</f>
        <v>Review Strategic Sport and Leisure Approach in Line with New Leisure Service Arrangements</v>
      </c>
      <c r="C21" s="182" t="str">
        <f>'1. All Data'!D21</f>
        <v>Undertake a  benchmarking exercise to support the delivery of the leisure management contract</v>
      </c>
      <c r="D21" s="178" t="str">
        <f>'1. All Data'!H21</f>
        <v>Not Yet Due</v>
      </c>
      <c r="E21" s="154"/>
      <c r="F21" s="179" t="str">
        <f>'1. All Data'!M21</f>
        <v>On Track to be Achieved</v>
      </c>
      <c r="G21" s="154"/>
      <c r="H21" s="180" t="str">
        <f>'1. All Data'!R21</f>
        <v>Update Not Provided</v>
      </c>
      <c r="I21" s="154"/>
      <c r="J21" s="180" t="str">
        <f>'1. All Data'!V21</f>
        <v>Update not provided</v>
      </c>
    </row>
    <row r="22" spans="1:10" ht="99.75" customHeight="1">
      <c r="A22" s="152" t="str">
        <f>'1. All Data'!B22</f>
        <v>VFM20</v>
      </c>
      <c r="B22" s="181" t="str">
        <f>'1. All Data'!C22</f>
        <v xml:space="preserve">Review Strategic Sport and Leisure Approach in Line with New Leisure Service Arrangements </v>
      </c>
      <c r="C22" s="182" t="str">
        <f>'1. All Data'!D22</f>
        <v>Conduct a review of the relevant Sport and Leisure Strategy and Policy Documents and create a plan for their delivery</v>
      </c>
      <c r="D22" s="178" t="str">
        <f>'1. All Data'!H22</f>
        <v>On Track to be Achieved</v>
      </c>
      <c r="E22" s="154"/>
      <c r="F22" s="179" t="str">
        <f>'1. All Data'!M22</f>
        <v>On Track to be Achieved</v>
      </c>
      <c r="G22" s="154"/>
      <c r="H22" s="180" t="str">
        <f>'1. All Data'!R22</f>
        <v>Update Not Provided</v>
      </c>
      <c r="I22" s="154"/>
      <c r="J22" s="180" t="str">
        <f>'1. All Data'!V22</f>
        <v>Update not provided</v>
      </c>
    </row>
    <row r="23" spans="1:10" ht="99.75" customHeight="1">
      <c r="A23" s="152" t="str">
        <f>'1. All Data'!B23</f>
        <v>VFM21</v>
      </c>
      <c r="B23" s="181" t="str">
        <f>'1. All Data'!C23</f>
        <v>Open Spaces Service Development Initiatives</v>
      </c>
      <c r="C23" s="182" t="str">
        <f>'1. All Data'!D23</f>
        <v>Review the Open Spaces/Grounds Maintenance Contract in preparation for retendering in 2020/21</v>
      </c>
      <c r="D23" s="178" t="str">
        <f>'1. All Data'!H23</f>
        <v>On Track to be Achieved</v>
      </c>
      <c r="E23" s="154"/>
      <c r="F23" s="179" t="str">
        <f>'1. All Data'!M23</f>
        <v>Not Yet Due</v>
      </c>
      <c r="G23" s="154"/>
      <c r="H23" s="180" t="str">
        <f>'1. All Data'!R23</f>
        <v>Update Not Provided</v>
      </c>
      <c r="I23" s="154"/>
      <c r="J23" s="180" t="str">
        <f>'1. All Data'!V23</f>
        <v>Update not provided</v>
      </c>
    </row>
    <row r="24" spans="1:10" ht="99.75" customHeight="1">
      <c r="A24" s="152" t="str">
        <f>'1. All Data'!B24</f>
        <v>VFM22</v>
      </c>
      <c r="B24" s="181" t="str">
        <f>'1. All Data'!C24</f>
        <v>Open Spaces Service Development Initiatives</v>
      </c>
      <c r="C24" s="182" t="str">
        <f>'1. All Data'!D24</f>
        <v xml:space="preserve">Commission a consultant to assess the potential practical and capital requirements for the expansion of Stapenhill Cemetery </v>
      </c>
      <c r="D24" s="178" t="str">
        <f>'1. All Data'!H24</f>
        <v>On Track to be Achieved</v>
      </c>
      <c r="E24" s="154"/>
      <c r="F24" s="179" t="str">
        <f>'1. All Data'!M24</f>
        <v>Fully Achieved</v>
      </c>
      <c r="G24" s="154"/>
      <c r="H24" s="180" t="str">
        <f>'1. All Data'!R24</f>
        <v>Update Not Provided</v>
      </c>
      <c r="I24" s="154"/>
      <c r="J24" s="180" t="str">
        <f>'1. All Data'!V24</f>
        <v>Update not provided</v>
      </c>
    </row>
    <row r="25" spans="1:10" ht="99.75" customHeight="1">
      <c r="A25" s="152" t="str">
        <f>'1. All Data'!B25</f>
        <v>VFM23</v>
      </c>
      <c r="B25" s="181" t="str">
        <f>'1. All Data'!C25</f>
        <v>Open Spaces Service Development Initiatives</v>
      </c>
      <c r="C25" s="182" t="str">
        <f>'1. All Data'!D25</f>
        <v xml:space="preserve">Review the options for improving the energy efficiency of lighting stock on Council land across the Borough </v>
      </c>
      <c r="D25" s="178" t="str">
        <f>'1. All Data'!H25</f>
        <v>On Track to be Achieved</v>
      </c>
      <c r="E25" s="154"/>
      <c r="F25" s="179" t="str">
        <f>'1. All Data'!M25</f>
        <v>Fully Achieved</v>
      </c>
      <c r="G25" s="154"/>
      <c r="H25" s="180" t="str">
        <f>'1. All Data'!R25</f>
        <v>Update Not Provided</v>
      </c>
      <c r="I25" s="154"/>
      <c r="J25" s="180" t="str">
        <f>'1. All Data'!V25</f>
        <v>Update not provided</v>
      </c>
    </row>
    <row r="26" spans="1:10" ht="99.75" customHeight="1">
      <c r="A26" s="152" t="str">
        <f>'1. All Data'!B26</f>
        <v>VFM24</v>
      </c>
      <c r="B26" s="181" t="str">
        <f>'1. All Data'!C26</f>
        <v>Open Spaces Service Development Initiatives</v>
      </c>
      <c r="C26" s="182" t="str">
        <f>'1. All Data'!D26</f>
        <v xml:space="preserve">Review the first years performance of the Alertcom lone working system  </v>
      </c>
      <c r="D26" s="178" t="str">
        <f>'1. All Data'!H26</f>
        <v>Fully Achieved</v>
      </c>
      <c r="E26" s="154"/>
      <c r="F26" s="179" t="str">
        <f>'1. All Data'!M26</f>
        <v>Fully Achieved</v>
      </c>
      <c r="G26" s="161"/>
      <c r="H26" s="180" t="str">
        <f>'1. All Data'!R26</f>
        <v>Update Not Provided</v>
      </c>
      <c r="I26" s="154"/>
      <c r="J26" s="180" t="str">
        <f>'1. All Data'!V26</f>
        <v>Update not provided</v>
      </c>
    </row>
    <row r="27" spans="1:10" ht="99.75" customHeight="1">
      <c r="A27" s="152" t="str">
        <f>'1. All Data'!B27</f>
        <v>VFM25</v>
      </c>
      <c r="B27" s="181" t="str">
        <f>'1. All Data'!C27</f>
        <v>Brewhouse, Arts and Town Hall Developments</v>
      </c>
      <c r="C27" s="182" t="str">
        <f>'1. All Data'!D27</f>
        <v>Investigate new models of delivery for the Brewhouse Arts Facilities, Civic Function Suite and Arts Development</v>
      </c>
      <c r="D27" s="178" t="str">
        <f>'1. All Data'!H27</f>
        <v>On Track to be Achieved</v>
      </c>
      <c r="E27" s="154"/>
      <c r="F27" s="179" t="str">
        <f>'1. All Data'!M27</f>
        <v>On Track to be Achieved</v>
      </c>
      <c r="G27" s="154"/>
      <c r="H27" s="180" t="str">
        <f>'1. All Data'!R27</f>
        <v>Update Not Provided</v>
      </c>
      <c r="I27" s="154"/>
      <c r="J27" s="180" t="str">
        <f>'1. All Data'!V27</f>
        <v>Update not provided</v>
      </c>
    </row>
    <row r="28" spans="1:10" ht="99.75" customHeight="1">
      <c r="A28" s="152" t="str">
        <f>'1. All Data'!B28</f>
        <v>VFM26</v>
      </c>
      <c r="B28" s="181" t="str">
        <f>'1. All Data'!C28</f>
        <v>Improve Awareness of ESBC Venues and Initiatives</v>
      </c>
      <c r="C28" s="182" t="str">
        <f>'1. All Data'!D28</f>
        <v>Produce Marketing and Development Plans for key services and provide quarterly updates on performance</v>
      </c>
      <c r="D28" s="178" t="str">
        <f>'1. All Data'!H28</f>
        <v>On Track to be Achieved</v>
      </c>
      <c r="E28" s="153"/>
      <c r="F28" s="179" t="str">
        <f>'1. All Data'!M28</f>
        <v>On Track to be Achieved</v>
      </c>
      <c r="G28" s="154"/>
      <c r="H28" s="180" t="str">
        <f>'1. All Data'!R28</f>
        <v>Update Not Provided</v>
      </c>
      <c r="I28" s="154"/>
      <c r="J28" s="180" t="str">
        <f>'1. All Data'!V28</f>
        <v>Update not provided</v>
      </c>
    </row>
    <row r="29" spans="1:10" ht="99.75" customHeight="1">
      <c r="A29" s="152" t="str">
        <f>'1. All Data'!B29</f>
        <v>VFM27</v>
      </c>
      <c r="B29" s="181" t="str">
        <f>'1. All Data'!C29</f>
        <v xml:space="preserve">Improve Awareness of ESBC Venues and Initiatives </v>
      </c>
      <c r="C29" s="182" t="str">
        <f>'1. All Data'!D29</f>
        <v>Deliver a minimum of 2 Town Centre initiatives in Conjunction with local partners</v>
      </c>
      <c r="D29" s="178" t="str">
        <f>'1. All Data'!H29</f>
        <v>On Track to be Achieved</v>
      </c>
      <c r="E29" s="154"/>
      <c r="F29" s="179" t="str">
        <f>'1. All Data'!M29</f>
        <v>On Track to be Achieved</v>
      </c>
      <c r="G29" s="162"/>
      <c r="H29" s="180" t="str">
        <f>'1. All Data'!R29</f>
        <v>Update Not Provided</v>
      </c>
      <c r="I29" s="154"/>
      <c r="J29" s="180" t="str">
        <f>'1. All Data'!V29</f>
        <v>Update not provided</v>
      </c>
    </row>
    <row r="30" spans="1:10" ht="99.75" customHeight="1">
      <c r="A30" s="152" t="str">
        <f>'1. All Data'!B30</f>
        <v>VFM28</v>
      </c>
      <c r="B30" s="181" t="str">
        <f>'1. All Data'!C30</f>
        <v>Improve Awareness of ESBC Venues and Initiatives</v>
      </c>
      <c r="C30" s="182" t="str">
        <f>'1. All Data'!D30</f>
        <v>Organise a minimum of 4 “Outreach” Days (1 Per Quarter) to raise the profile of the Council’s services</v>
      </c>
      <c r="D30" s="178" t="str">
        <f>'1. All Data'!H30</f>
        <v>On Track to be Achieved</v>
      </c>
      <c r="E30" s="154"/>
      <c r="F30" s="179" t="str">
        <f>'1. All Data'!M30</f>
        <v>On Track to be Achieved</v>
      </c>
      <c r="G30" s="154"/>
      <c r="H30" s="180" t="str">
        <f>'1. All Data'!R30</f>
        <v>Update Not Provided</v>
      </c>
      <c r="I30" s="154"/>
      <c r="J30" s="180" t="str">
        <f>'1. All Data'!V30</f>
        <v>Update not provided</v>
      </c>
    </row>
    <row r="31" spans="1:10" ht="99.75" customHeight="1">
      <c r="A31" s="152" t="str">
        <f>'1. All Data'!B31</f>
        <v>VFM29</v>
      </c>
      <c r="B31" s="181" t="str">
        <f>'1. All Data'!C31</f>
        <v>Further Development of SMARTER working (Waste Collection)</v>
      </c>
      <c r="C31" s="182" t="str">
        <f>'1. All Data'!D31</f>
        <v>Conduct review of Waste Service
Two Findings / Update Reports with next steps</v>
      </c>
      <c r="D31" s="178" t="str">
        <f>'1. All Data'!H31</f>
        <v>On Track to be Achieved</v>
      </c>
      <c r="E31" s="154"/>
      <c r="F31" s="179" t="str">
        <f>'1. All Data'!M31</f>
        <v>On Track to be Achieved</v>
      </c>
      <c r="G31" s="154"/>
      <c r="H31" s="180" t="str">
        <f>'1. All Data'!R31</f>
        <v>Update Not Provided</v>
      </c>
      <c r="I31" s="154"/>
      <c r="J31" s="180" t="str">
        <f>'1. All Data'!V31</f>
        <v>Update not provided</v>
      </c>
    </row>
    <row r="32" spans="1:10" ht="99.75" customHeight="1">
      <c r="A32" s="152" t="str">
        <f>'1. All Data'!B32</f>
        <v>VFM30</v>
      </c>
      <c r="B32" s="181" t="str">
        <f>'1. All Data'!C32</f>
        <v>Further Development of SMARTER working  (Street Cleaning)</v>
      </c>
      <c r="C32" s="182" t="str">
        <f>'1. All Data'!D32</f>
        <v xml:space="preserve">Implement the SMARTER Street Cleaning Programme
Two update reports </v>
      </c>
      <c r="D32" s="178" t="str">
        <f>'1. All Data'!H32</f>
        <v>Not Yet Due</v>
      </c>
      <c r="E32" s="153"/>
      <c r="F32" s="179" t="str">
        <f>'1. All Data'!M32</f>
        <v>On Track to be Achieved</v>
      </c>
      <c r="G32" s="154"/>
      <c r="H32" s="180" t="str">
        <f>'1. All Data'!R32</f>
        <v>Update Not Provided</v>
      </c>
      <c r="I32" s="154"/>
      <c r="J32" s="180" t="str">
        <f>'1. All Data'!V32</f>
        <v>Update not provided</v>
      </c>
    </row>
    <row r="33" spans="1:10" ht="99.75" customHeight="1">
      <c r="A33" s="152" t="str">
        <f>'1. All Data'!B33</f>
        <v xml:space="preserve">VFM31 </v>
      </c>
      <c r="B33" s="181" t="str">
        <f>'1. All Data'!C33</f>
        <v>Further Development of SMARTER working  (Street Cleaning)</v>
      </c>
      <c r="C33" s="182" t="str">
        <f>'1. All Data'!D33</f>
        <v>Produce Strategy for engaging with Highways England to improve cleanliness around A38 and associated access roads</v>
      </c>
      <c r="D33" s="178" t="str">
        <f>'1. All Data'!H33</f>
        <v>Fully Achieved</v>
      </c>
      <c r="E33" s="154"/>
      <c r="F33" s="179" t="str">
        <f>'1. All Data'!M33</f>
        <v>Fully Achieved</v>
      </c>
      <c r="G33" s="154"/>
      <c r="H33" s="180" t="str">
        <f>'1. All Data'!R33</f>
        <v>Update Not Provided</v>
      </c>
      <c r="I33" s="154"/>
      <c r="J33" s="180" t="str">
        <f>'1. All Data'!V33</f>
        <v>Update not provided</v>
      </c>
    </row>
    <row r="34" spans="1:10" ht="99.75" customHeight="1">
      <c r="A34" s="152" t="str">
        <f>'1. All Data'!B34</f>
        <v>VFM32</v>
      </c>
      <c r="B34" s="181" t="str">
        <f>'1. All Data'!C34</f>
        <v>Further Development of SMARTER Working (Building Control)</v>
      </c>
      <c r="C34" s="182" t="str">
        <f>'1. All Data'!D34</f>
        <v>Implement ISO Quality Management System for Building Control</v>
      </c>
      <c r="D34" s="178" t="str">
        <f>'1. All Data'!H34</f>
        <v>Not Yet Due</v>
      </c>
      <c r="E34" s="154"/>
      <c r="F34" s="179" t="str">
        <f>'1. All Data'!M34</f>
        <v>On Track to be Achieved</v>
      </c>
      <c r="G34" s="154"/>
      <c r="H34" s="180" t="str">
        <f>'1. All Data'!R34</f>
        <v>Update Not Provided</v>
      </c>
      <c r="I34" s="154"/>
      <c r="J34" s="180" t="str">
        <f>'1. All Data'!V34</f>
        <v>Update not provided</v>
      </c>
    </row>
    <row r="35" spans="1:10" ht="99.75" customHeight="1">
      <c r="A35" s="152" t="str">
        <f>'1. All Data'!B35</f>
        <v>VFM33</v>
      </c>
      <c r="B35" s="181" t="str">
        <f>'1. All Data'!C35</f>
        <v>Minimise The Number Of Missed Bin Collections</v>
      </c>
      <c r="C35" s="182" t="str">
        <f>'1. All Data'!D35</f>
        <v>Number Of Missed Bin Collections: 
2 missed bins per 10,000 collections</v>
      </c>
      <c r="D35" s="178" t="str">
        <f>'1. All Data'!H35</f>
        <v>In Danger of Falling Behind Target</v>
      </c>
      <c r="E35" s="153"/>
      <c r="F35" s="179" t="str">
        <f>'1. All Data'!M35</f>
        <v>In Danger of Falling Behind Target</v>
      </c>
      <c r="G35" s="154"/>
      <c r="H35" s="180" t="str">
        <f>'1. All Data'!R35</f>
        <v>Update Not Provided</v>
      </c>
      <c r="I35" s="154"/>
      <c r="J35" s="180" t="str">
        <f>'1. All Data'!V35</f>
        <v>Update not provided</v>
      </c>
    </row>
    <row r="36" spans="1:10" ht="99.75" customHeight="1">
      <c r="A36" s="152" t="str">
        <f>'1. All Data'!B36</f>
        <v>VFM34</v>
      </c>
      <c r="B36" s="181" t="str">
        <f>'1. All Data'!C36</f>
        <v xml:space="preserve">Carry out SMARTER Digital Communications </v>
      </c>
      <c r="C36" s="182" t="str">
        <f>'1. All Data'!D36</f>
        <v>Refreshed Web / Social Media Waste Management and Street Cleaning Section launched</v>
      </c>
      <c r="D36" s="178" t="str">
        <f>'1. All Data'!H36</f>
        <v>On Track to be Achieved</v>
      </c>
      <c r="E36" s="154"/>
      <c r="F36" s="179" t="str">
        <f>'1. All Data'!M36</f>
        <v>Fully Achieved</v>
      </c>
      <c r="G36" s="154"/>
      <c r="H36" s="180" t="str">
        <f>'1. All Data'!R36</f>
        <v>Update Not Provided</v>
      </c>
      <c r="I36" s="154"/>
      <c r="J36" s="180" t="str">
        <f>'1. All Data'!V36</f>
        <v>Update not provided</v>
      </c>
    </row>
    <row r="37" spans="1:10" ht="99.75" customHeight="1">
      <c r="A37" s="152" t="str">
        <f>'1. All Data'!B37</f>
        <v>VFM35</v>
      </c>
      <c r="B37" s="181" t="str">
        <f>'1. All Data'!C37</f>
        <v xml:space="preserve">Respond to Government Policy Announcements </v>
      </c>
      <c r="C37" s="182" t="str">
        <f>'1. All Data'!D37</f>
        <v>Complete responses to Government consultations in line with consultation deadlines</v>
      </c>
      <c r="D37" s="178" t="str">
        <f>'1. All Data'!H37</f>
        <v>On Track to be Achieved</v>
      </c>
      <c r="E37" s="153"/>
      <c r="F37" s="179" t="str">
        <f>'1. All Data'!M37</f>
        <v>On Track to be Achieved</v>
      </c>
      <c r="G37" s="154"/>
      <c r="H37" s="180" t="str">
        <f>'1. All Data'!R37</f>
        <v>Update Not Provided</v>
      </c>
      <c r="I37" s="154"/>
      <c r="J37" s="180" t="str">
        <f>'1. All Data'!V37</f>
        <v>Update not provided</v>
      </c>
    </row>
    <row r="38" spans="1:10" ht="99.75" customHeight="1">
      <c r="A38" s="152" t="str">
        <f>'1. All Data'!B38</f>
        <v>VFM36a</v>
      </c>
      <c r="B38" s="181" t="str">
        <f>'1. All Data'!C38</f>
        <v xml:space="preserve">Continue to Maximise Income Through Effective Collection Processes
(Previously BV9) </v>
      </c>
      <c r="C38" s="182" t="str">
        <f>'1. All Data'!D38</f>
        <v>Council Tax Collection Rates: 98%</v>
      </c>
      <c r="D38" s="178" t="str">
        <f>'1. All Data'!H38</f>
        <v>On Track to be Achieved</v>
      </c>
      <c r="E38" s="154"/>
      <c r="F38" s="179" t="str">
        <f>'1. All Data'!M38</f>
        <v>On Track to be Achieved</v>
      </c>
      <c r="G38" s="162"/>
      <c r="H38" s="180" t="str">
        <f>'1. All Data'!R38</f>
        <v>Update Not Provided</v>
      </c>
      <c r="I38" s="154"/>
      <c r="J38" s="180" t="str">
        <f>'1. All Data'!V38</f>
        <v>Update not provided</v>
      </c>
    </row>
    <row r="39" spans="1:10" ht="99.75" customHeight="1">
      <c r="A39" s="152" t="str">
        <f>'1. All Data'!B39</f>
        <v>VFM36b</v>
      </c>
      <c r="B39" s="181" t="str">
        <f>'1. All Data'!C39</f>
        <v xml:space="preserve">Continue to Maximise Income Through Effective Collection Processes
(Previously BV10) </v>
      </c>
      <c r="C39" s="182" t="str">
        <f>'1. All Data'!D39</f>
        <v>NNDR Collection Rates: 99%</v>
      </c>
      <c r="D39" s="178" t="str">
        <f>'1. All Data'!H39</f>
        <v>On Track to be Achieved</v>
      </c>
      <c r="E39" s="153"/>
      <c r="F39" s="179" t="str">
        <f>'1. All Data'!M39</f>
        <v>On Track to be Achieved</v>
      </c>
      <c r="G39" s="162"/>
      <c r="H39" s="180" t="str">
        <f>'1. All Data'!R39</f>
        <v>Update Not Provided</v>
      </c>
      <c r="I39" s="154"/>
      <c r="J39" s="180" t="str">
        <f>'1. All Data'!V39</f>
        <v>Update not provided</v>
      </c>
    </row>
    <row r="40" spans="1:10" ht="99.75" customHeight="1">
      <c r="A40" s="152" t="str">
        <f>'1. All Data'!B40</f>
        <v>VFM37a</v>
      </c>
      <c r="B40" s="181" t="str">
        <f>'1. All Data'!C40</f>
        <v>Continue to Maximise Income Through Effective Collection Processes:
Reduce Former Years Arrears for Council Tax; NNDR; Sundry Debts</v>
      </c>
      <c r="C40" s="182" t="str">
        <f>'1. All Data'!D40</f>
        <v>Former Years Arrears for Council Tax; £1,900,000 (net)</v>
      </c>
      <c r="D40" s="178" t="str">
        <f>'1. All Data'!H40</f>
        <v>On Track to be Achieved</v>
      </c>
      <c r="E40" s="154"/>
      <c r="F40" s="179" t="str">
        <f>'1. All Data'!M40</f>
        <v>On Track to be Achieved</v>
      </c>
      <c r="G40" s="154"/>
      <c r="H40" s="180" t="str">
        <f>'1. All Data'!R40</f>
        <v>Update Not Provided</v>
      </c>
      <c r="I40" s="154"/>
      <c r="J40" s="180" t="str">
        <f>'1. All Data'!V40</f>
        <v>Update not provided</v>
      </c>
    </row>
    <row r="41" spans="1:10" ht="99.75" customHeight="1">
      <c r="A41" s="152" t="str">
        <f>'1. All Data'!B41</f>
        <v>VFM37b</v>
      </c>
      <c r="B41" s="181" t="str">
        <f>'1. All Data'!C41</f>
        <v>Continue to Maximise Income Through Effective Collection Processes:
Reduce Former Years Arrears for Council Tax; NNDR; Sundry Debts</v>
      </c>
      <c r="C41" s="182" t="str">
        <f>'1. All Data'!D41</f>
        <v>Former Years Arrears for NNDR; 
£500,000 (net)</v>
      </c>
      <c r="D41" s="178" t="str">
        <f>'1. All Data'!H41</f>
        <v>On Track to be Achieved</v>
      </c>
      <c r="E41" s="154"/>
      <c r="F41" s="179" t="str">
        <f>'1. All Data'!M41</f>
        <v>On Track to be Achieved</v>
      </c>
      <c r="G41" s="154"/>
      <c r="H41" s="180" t="str">
        <f>'1. All Data'!R41</f>
        <v>Update Not Provided</v>
      </c>
      <c r="I41" s="154"/>
      <c r="J41" s="180" t="str">
        <f>'1. All Data'!V41</f>
        <v>Update not provided</v>
      </c>
    </row>
    <row r="42" spans="1:10" ht="99.75" customHeight="1">
      <c r="A42" s="152" t="str">
        <f>'1. All Data'!B42</f>
        <v>VFM37c</v>
      </c>
      <c r="B42" s="181" t="str">
        <f>'1. All Data'!C42</f>
        <v>Continue to Maximise Income Through Effective Collection Processes:
Reduce Former Years Arrears for Council Tax; NNDR; Sundry Debts</v>
      </c>
      <c r="C42" s="182" t="str">
        <f>'1. All Data'!D42</f>
        <v>Current Years Arrears for Sundry debts; 
£40,000 (older than 90 days)</v>
      </c>
      <c r="D42" s="178" t="str">
        <f>'1. All Data'!H42</f>
        <v>On Track to be Achieved</v>
      </c>
      <c r="E42" s="153"/>
      <c r="F42" s="179" t="str">
        <f>'1. All Data'!M42</f>
        <v>On Track to be Achieved</v>
      </c>
      <c r="G42" s="162"/>
      <c r="H42" s="180" t="str">
        <f>'1. All Data'!R42</f>
        <v>Update Not Provided</v>
      </c>
      <c r="I42" s="162"/>
      <c r="J42" s="180" t="str">
        <f>'1. All Data'!V42</f>
        <v>Update not provided</v>
      </c>
    </row>
    <row r="43" spans="1:10" ht="99.75" customHeight="1">
      <c r="A43" s="152" t="str">
        <f>'1. All Data'!B43</f>
        <v>VFM38a</v>
      </c>
      <c r="B43" s="181" t="str">
        <f>'1. All Data'!C43</f>
        <v>Maintaining excellent customer access to services with face-to-face and telephony enquiries</v>
      </c>
      <c r="C43" s="182" t="str">
        <f>'1. All Data'!D43</f>
        <v>99% of CSC and Telephony Team Enquiries Resolved at First Point of Contact</v>
      </c>
      <c r="D43" s="178" t="str">
        <f>'1. All Data'!H43</f>
        <v>On Track to be Achieved</v>
      </c>
      <c r="E43" s="153"/>
      <c r="F43" s="179" t="str">
        <f>'1. All Data'!M43</f>
        <v>On Track to be Achieved</v>
      </c>
      <c r="G43" s="154"/>
      <c r="H43" s="180" t="str">
        <f>'1. All Data'!R43</f>
        <v>Update Not Provided</v>
      </c>
      <c r="I43" s="154"/>
      <c r="J43" s="180" t="str">
        <f>'1. All Data'!V43</f>
        <v>Update not provided</v>
      </c>
    </row>
    <row r="44" spans="1:10" ht="99.75" customHeight="1">
      <c r="A44" s="152" t="str">
        <f>'1. All Data'!B44</f>
        <v>VFM38b</v>
      </c>
      <c r="B44" s="181" t="str">
        <f>'1. All Data'!C44</f>
        <v>Maintaining excellent customer access to services with face-to-face and telephony enquiries</v>
      </c>
      <c r="C44" s="182" t="str">
        <f>'1. All Data'!D44</f>
        <v>Minimum 75% Telephony Team Calls Answered Within 10 Seconds</v>
      </c>
      <c r="D44" s="178" t="str">
        <f>'1. All Data'!H44</f>
        <v>On Track to be Achieved</v>
      </c>
      <c r="E44" s="153"/>
      <c r="F44" s="179" t="str">
        <f>'1. All Data'!M44</f>
        <v>On Track to be Achieved</v>
      </c>
      <c r="G44" s="154"/>
      <c r="H44" s="180" t="str">
        <f>'1. All Data'!R44</f>
        <v>Update Not Provided</v>
      </c>
      <c r="I44" s="154"/>
      <c r="J44" s="180" t="str">
        <f>'1. All Data'!V44</f>
        <v>Update not provided</v>
      </c>
    </row>
    <row r="45" spans="1:10" ht="99.75" customHeight="1">
      <c r="A45" s="152" t="str">
        <f>'1. All Data'!B45</f>
        <v>VFM39a</v>
      </c>
      <c r="B45" s="181" t="str">
        <f>'1. All Data'!C45</f>
        <v>Maximise Tax Bases through continued reviews of discounts, exemptions and reliefs</v>
      </c>
      <c r="C45" s="182" t="str">
        <f>'1. All Data'!D45</f>
        <v xml:space="preserve">Empty Properties – October 2019
</v>
      </c>
      <c r="D45" s="178" t="str">
        <f>'1. All Data'!H45</f>
        <v>Not Yet Due</v>
      </c>
      <c r="E45" s="154"/>
      <c r="F45" s="179" t="str">
        <f>'1. All Data'!M45</f>
        <v>Fully Achieved</v>
      </c>
      <c r="G45" s="154"/>
      <c r="H45" s="180" t="str">
        <f>'1. All Data'!R45</f>
        <v>Update Not Provided</v>
      </c>
      <c r="I45" s="154"/>
      <c r="J45" s="180" t="str">
        <f>'1. All Data'!V45</f>
        <v>Update not provided</v>
      </c>
    </row>
    <row r="46" spans="1:10" ht="99.75" customHeight="1">
      <c r="A46" s="152" t="str">
        <f>'1. All Data'!B47</f>
        <v>VFM40</v>
      </c>
      <c r="B46" s="181" t="str">
        <f>'1. All Data'!C47</f>
        <v>Continue to Improve the Ways We Provide Benefits to Those Most in Need:
Time Taken to Process Benefit New Claims and Change Events (Previously NI 181)</v>
      </c>
      <c r="C46" s="182" t="str">
        <f>'1. All Data'!D47</f>
        <v>5 days</v>
      </c>
      <c r="D46" s="178" t="str">
        <f>'1. All Data'!H47</f>
        <v>On Track to be Achieved</v>
      </c>
      <c r="E46" s="154"/>
      <c r="F46" s="179" t="str">
        <f>'1. All Data'!M47</f>
        <v>On Track to be Achieved</v>
      </c>
      <c r="G46" s="154"/>
      <c r="H46" s="180" t="str">
        <f>'1. All Data'!R47</f>
        <v>Update Not Provided</v>
      </c>
      <c r="I46" s="154"/>
      <c r="J46" s="180" t="str">
        <f>'1. All Data'!V47</f>
        <v>Update not provided</v>
      </c>
    </row>
    <row r="47" spans="1:10" ht="99.75" customHeight="1">
      <c r="A47" s="152" t="str">
        <f>'1. All Data'!B48</f>
        <v>VFM41a</v>
      </c>
      <c r="B47" s="181" t="str">
        <f>'1. All Data'!C48</f>
        <v>Working Towards the Reduction of Claimant Error Housing Benefit Overpayments (HBOPs)</v>
      </c>
      <c r="C47" s="182" t="str">
        <f>'1. All Data'!D48</f>
        <v>80% of HBOPs Overpayments Recovered During the Year</v>
      </c>
      <c r="D47" s="178" t="str">
        <f>'1. All Data'!H48</f>
        <v>On Track to be Achieved</v>
      </c>
      <c r="E47" s="154"/>
      <c r="F47" s="179" t="str">
        <f>'1. All Data'!M48</f>
        <v>On Track to be Achieved</v>
      </c>
      <c r="G47" s="154"/>
      <c r="H47" s="180" t="str">
        <f>'1. All Data'!R48</f>
        <v>Update Not Provided</v>
      </c>
      <c r="I47" s="154"/>
      <c r="J47" s="180" t="str">
        <f>'1. All Data'!V48</f>
        <v>Update not provided</v>
      </c>
    </row>
    <row r="48" spans="1:10" ht="99.75" customHeight="1">
      <c r="A48" s="152" t="str">
        <f>'1. All Data'!B49</f>
        <v>VFM41b</v>
      </c>
      <c r="B48" s="181" t="str">
        <f>'1. All Data'!C49</f>
        <v>Working Towards the Reduction of Claimant Error Housing Benefit Overpayments (HBOPs)</v>
      </c>
      <c r="C48" s="182" t="str">
        <f>'1. All Data'!D49</f>
        <v>85% of HBOPS Processed and on Payment Arrangement</v>
      </c>
      <c r="D48" s="178" t="str">
        <f>'1. All Data'!H49</f>
        <v>On Track to be Achieved</v>
      </c>
      <c r="E48" s="154"/>
      <c r="F48" s="179" t="str">
        <f>'1. All Data'!M49</f>
        <v>On Track to be Achieved</v>
      </c>
      <c r="G48" s="154"/>
      <c r="H48" s="180" t="str">
        <f>'1. All Data'!R49</f>
        <v>Update Not Provided</v>
      </c>
      <c r="I48" s="154"/>
      <c r="J48" s="180" t="str">
        <f>'1. All Data'!V49</f>
        <v>Update not provided</v>
      </c>
    </row>
    <row r="49" spans="1:47" ht="99.75" customHeight="1">
      <c r="A49" s="152" t="str">
        <f>'1. All Data'!B50</f>
        <v>VFM42</v>
      </c>
      <c r="B49" s="181" t="str">
        <f>'1. All Data'!C50</f>
        <v>Review Council Tax Reduction scheme</v>
      </c>
      <c r="C49" s="182" t="str">
        <f>'1. All Data'!D50</f>
        <v xml:space="preserve">Carry Out Review of the Council Tax Reduction Scheme </v>
      </c>
      <c r="D49" s="178" t="str">
        <f>'1. All Data'!H50</f>
        <v>Not Yet Due</v>
      </c>
      <c r="E49" s="154"/>
      <c r="F49" s="179" t="str">
        <f>'1. All Data'!M50</f>
        <v>Fully Achieved</v>
      </c>
      <c r="G49" s="154"/>
      <c r="H49" s="180" t="str">
        <f>'1. All Data'!R50</f>
        <v>Update Not Provided</v>
      </c>
      <c r="I49" s="154"/>
      <c r="J49" s="180" t="str">
        <f>'1. All Data'!V50</f>
        <v>Update not provided</v>
      </c>
    </row>
    <row r="50" spans="1:47" ht="99.75" customHeight="1">
      <c r="A50" s="152" t="str">
        <f>'1. All Data'!B51</f>
        <v>VFM43</v>
      </c>
      <c r="B50" s="181" t="str">
        <f>'1. All Data'!C51</f>
        <v>Review Business Rates Rate Relief policy</v>
      </c>
      <c r="C50" s="182" t="str">
        <f>'1. All Data'!D51</f>
        <v>Policy reviewed (for next year’s implementation)</v>
      </c>
      <c r="D50" s="178" t="str">
        <f>'1. All Data'!H51</f>
        <v>Not Yet Due</v>
      </c>
      <c r="E50" s="154"/>
      <c r="F50" s="179" t="str">
        <f>'1. All Data'!M51</f>
        <v>Not Yet Due</v>
      </c>
      <c r="G50" s="162"/>
      <c r="H50" s="180" t="str">
        <f>'1. All Data'!R51</f>
        <v>Update Not Provided</v>
      </c>
      <c r="I50" s="162"/>
      <c r="J50" s="180" t="str">
        <f>'1. All Data'!V51</f>
        <v>Update not provided</v>
      </c>
    </row>
    <row r="51" spans="1:47" ht="99.75" customHeight="1">
      <c r="A51" s="152" t="str">
        <f>'1. All Data'!B52</f>
        <v>VFM44</v>
      </c>
      <c r="B51" s="181" t="str">
        <f>'1. All Data'!C52</f>
        <v xml:space="preserve">Prepare for Universal Credit Managed Migration </v>
      </c>
      <c r="C51" s="182" t="str">
        <f>'1. All Data'!D52</f>
        <v xml:space="preserve">Work with DWP and partners, prepare 2 in year progress reports and 1 Member briefing </v>
      </c>
      <c r="D51" s="178" t="str">
        <f>'1. All Data'!H52</f>
        <v>Not Yet Due</v>
      </c>
      <c r="E51" s="153"/>
      <c r="F51" s="179" t="str">
        <f>'1. All Data'!M52</f>
        <v>Not Yet Due</v>
      </c>
      <c r="G51" s="154"/>
      <c r="H51" s="180" t="str">
        <f>'1. All Data'!R52</f>
        <v>Update Not Provided</v>
      </c>
      <c r="I51" s="154"/>
      <c r="J51" s="180" t="str">
        <f>'1. All Data'!V52</f>
        <v>Update not provided</v>
      </c>
    </row>
    <row r="52" spans="1:47" ht="99.75" customHeight="1">
      <c r="A52" s="152" t="str">
        <f>'1. All Data'!B53</f>
        <v>VFM45</v>
      </c>
      <c r="B52" s="181" t="str">
        <f>'1. All Data'!C53</f>
        <v>Continuing to inform and improve Planning awareness with Members</v>
      </c>
      <c r="C52" s="182" t="str">
        <f>'1. All Data'!D53</f>
        <v xml:space="preserve">At least 2 briefings delivered to elected members during the year </v>
      </c>
      <c r="D52" s="178" t="str">
        <f>'1. All Data'!H53</f>
        <v>On Track to be Achieved</v>
      </c>
      <c r="E52" s="153"/>
      <c r="F52" s="179" t="str">
        <f>'1. All Data'!M53</f>
        <v>On Track to be Achieved</v>
      </c>
      <c r="G52" s="154"/>
      <c r="H52" s="180" t="str">
        <f>'1. All Data'!R53</f>
        <v>Update Not Provided</v>
      </c>
      <c r="I52" s="154"/>
      <c r="J52" s="180" t="str">
        <f>'1. All Data'!V53</f>
        <v>Update not provided</v>
      </c>
    </row>
    <row r="53" spans="1:47" ht="99.75" customHeight="1">
      <c r="A53" s="152" t="str">
        <f>'1. All Data'!B54</f>
        <v>VFM46</v>
      </c>
      <c r="B53" s="181" t="str">
        <f>'1. All Data'!C54</f>
        <v>Continuing to inform and improve Planning awareness with Members</v>
      </c>
      <c r="C53" s="182" t="str">
        <f>'1. All Data'!D54</f>
        <v>Strategic Sites Progress Report delivered</v>
      </c>
      <c r="D53" s="178" t="str">
        <f>'1. All Data'!H54</f>
        <v>On Track to be Achieved</v>
      </c>
      <c r="E53" s="154"/>
      <c r="F53" s="179" t="str">
        <f>'1. All Data'!M54</f>
        <v>On Track to be Achieved</v>
      </c>
      <c r="G53" s="154"/>
      <c r="H53" s="180" t="str">
        <f>'1. All Data'!R54</f>
        <v>Update Not Provided</v>
      </c>
      <c r="I53" s="154"/>
      <c r="J53" s="180" t="str">
        <f>'1. All Data'!V54</f>
        <v>Update not provided</v>
      </c>
    </row>
    <row r="54" spans="1:47" ht="87.75">
      <c r="A54" s="152" t="str">
        <f>'1. All Data'!B55</f>
        <v>VFM47</v>
      </c>
      <c r="B54" s="181" t="str">
        <f>'1. All Data'!C55</f>
        <v xml:space="preserve">Monitor Local Plan Performance </v>
      </c>
      <c r="C54" s="182" t="str">
        <f>'1. All Data'!D55</f>
        <v>Annual Monitoring Report  Prepared</v>
      </c>
      <c r="D54" s="178" t="str">
        <f>'1. All Data'!H55</f>
        <v>On Track to be Achieved</v>
      </c>
      <c r="E54" s="153"/>
      <c r="F54" s="179" t="str">
        <f>'1. All Data'!M55</f>
        <v>On Track to be Achieved</v>
      </c>
      <c r="G54" s="162"/>
      <c r="H54" s="180" t="str">
        <f>'1. All Data'!R55</f>
        <v>Update Not Provided</v>
      </c>
      <c r="I54" s="154"/>
      <c r="J54" s="180" t="str">
        <f>'1. All Data'!V55</f>
        <v>Update not provided</v>
      </c>
    </row>
    <row r="55" spans="1:47" ht="99.75" customHeight="1">
      <c r="A55" s="152" t="str">
        <f>'1. All Data'!B56</f>
        <v>VFM48</v>
      </c>
      <c r="B55" s="181" t="str">
        <f>'1. All Data'!C56</f>
        <v>Continue to develop SMARTER working practices for Planning</v>
      </c>
      <c r="C55" s="182" t="str">
        <f>'1. All Data'!D56</f>
        <v>Invalid Applications Review and Report</v>
      </c>
      <c r="D55" s="178" t="str">
        <f>'1. All Data'!H56</f>
        <v>On Track to be Achieved</v>
      </c>
      <c r="E55" s="154"/>
      <c r="F55" s="179" t="str">
        <f>'1. All Data'!M56</f>
        <v>On Track to be Achieved</v>
      </c>
      <c r="G55" s="154"/>
      <c r="H55" s="180" t="str">
        <f>'1. All Data'!R56</f>
        <v>Update Not Provided</v>
      </c>
      <c r="I55" s="154"/>
      <c r="J55" s="180" t="str">
        <f>'1. All Data'!V56</f>
        <v>Update not provided</v>
      </c>
    </row>
    <row r="56" spans="1:47" ht="99.75" customHeight="1">
      <c r="A56" s="152" t="str">
        <f>'1. All Data'!B57</f>
        <v>VFM49</v>
      </c>
      <c r="B56" s="181" t="str">
        <f>'1. All Data'!C57</f>
        <v>Continue to develop SMARTER working practices for Planning</v>
      </c>
      <c r="C56" s="182" t="str">
        <f>'1. All Data'!D57</f>
        <v>Adoption of SMARTER Developer Contributions SPD</v>
      </c>
      <c r="D56" s="178" t="str">
        <f>'1. All Data'!H57</f>
        <v>On Track to be Achieved</v>
      </c>
      <c r="E56" s="154"/>
      <c r="F56" s="179" t="str">
        <f>'1. All Data'!M57</f>
        <v>On Track to be Achieved</v>
      </c>
      <c r="G56" s="154"/>
      <c r="H56" s="180" t="str">
        <f>'1. All Data'!R57</f>
        <v>Update Not Provided</v>
      </c>
      <c r="I56" s="154"/>
      <c r="J56" s="180" t="str">
        <f>'1. All Data'!V57</f>
        <v>Update not provided</v>
      </c>
      <c r="AU56" s="155"/>
    </row>
    <row r="57" spans="1:47" s="170" customFormat="1" ht="87.75">
      <c r="A57" s="152" t="str">
        <f>'1. All Data'!B58</f>
        <v>VFM50</v>
      </c>
      <c r="B57" s="181" t="str">
        <f>'1. All Data'!C58</f>
        <v xml:space="preserve">Ensure Robust Licensing Policies </v>
      </c>
      <c r="C57" s="182" t="str">
        <f>'1. All Data'!D58</f>
        <v xml:space="preserve">Complete a Review of the Scrap Metal Dealers Policy </v>
      </c>
      <c r="D57" s="178" t="str">
        <f>'1. All Data'!H58</f>
        <v>Fully Achieved</v>
      </c>
      <c r="E57" s="153"/>
      <c r="F57" s="179" t="str">
        <f>'1. All Data'!M58</f>
        <v>Fully Achieved</v>
      </c>
      <c r="G57" s="154"/>
      <c r="H57" s="180" t="str">
        <f>'1. All Data'!R58</f>
        <v>Update Not Provided</v>
      </c>
      <c r="I57" s="154"/>
      <c r="J57" s="180" t="str">
        <f>'1. All Data'!V58</f>
        <v>Update not provided</v>
      </c>
      <c r="K57" s="163"/>
      <c r="L57" s="163"/>
      <c r="M57" s="163"/>
      <c r="N57" s="164"/>
      <c r="O57" s="165"/>
      <c r="P57" s="165"/>
      <c r="Q57" s="165"/>
      <c r="R57" s="165"/>
      <c r="S57" s="166"/>
      <c r="T57" s="163"/>
      <c r="U57" s="163"/>
      <c r="V57" s="163"/>
      <c r="W57" s="163"/>
      <c r="X57" s="167"/>
      <c r="Y57" s="167"/>
      <c r="Z57" s="167"/>
      <c r="AA57" s="167"/>
      <c r="AB57" s="168"/>
      <c r="AC57" s="151"/>
      <c r="AD57" s="169"/>
      <c r="AE57" s="169"/>
      <c r="AF57" s="169"/>
      <c r="AG57" s="169"/>
      <c r="AH57" s="169"/>
      <c r="AI57" s="169"/>
      <c r="AJ57" s="169"/>
      <c r="AK57" s="169"/>
      <c r="AL57" s="169"/>
      <c r="AM57" s="169"/>
      <c r="AN57" s="169"/>
      <c r="AO57" s="169"/>
      <c r="AP57" s="169"/>
      <c r="AQ57" s="169"/>
      <c r="AR57" s="169"/>
      <c r="AS57" s="169"/>
      <c r="AT57" s="169"/>
      <c r="AU57" s="169"/>
    </row>
    <row r="58" spans="1:47" ht="99.75" customHeight="1">
      <c r="A58" s="152" t="str">
        <f>'1. All Data'!B59</f>
        <v>VFM51</v>
      </c>
      <c r="B58" s="181" t="str">
        <f>'1. All Data'!C59</f>
        <v>Ensure Robust Licensing Policies</v>
      </c>
      <c r="C58" s="182" t="str">
        <f>'1. All Data'!D59</f>
        <v xml:space="preserve">Complete a Review of the Charitable Collection Policy </v>
      </c>
      <c r="D58" s="178" t="str">
        <f>'1. All Data'!H59</f>
        <v>On Track to be Achieved</v>
      </c>
      <c r="E58" s="154"/>
      <c r="F58" s="179" t="str">
        <f>'1. All Data'!M59</f>
        <v>Fully Achieved</v>
      </c>
      <c r="G58" s="154"/>
      <c r="H58" s="180" t="str">
        <f>'1. All Data'!R59</f>
        <v>Update Not Provided</v>
      </c>
      <c r="I58" s="154"/>
      <c r="J58" s="180" t="str">
        <f>'1. All Data'!V59</f>
        <v>Update not provided</v>
      </c>
    </row>
    <row r="59" spans="1:47" ht="99.75" customHeight="1">
      <c r="A59" s="152" t="str">
        <f>'1. All Data'!B60</f>
        <v>VFM52</v>
      </c>
      <c r="B59" s="181" t="str">
        <f>'1. All Data'!C60</f>
        <v>Ensure Robust Licensing Policies</v>
      </c>
      <c r="C59" s="182" t="str">
        <f>'1. All Data'!D60</f>
        <v xml:space="preserve">Complete a Review of the Licensing Act Policy </v>
      </c>
      <c r="D59" s="178" t="str">
        <f>'1. All Data'!H60</f>
        <v>On Track to be Achieved</v>
      </c>
      <c r="E59" s="153"/>
      <c r="F59" s="179" t="str">
        <f>'1. All Data'!M60</f>
        <v>On Track to be Achieved</v>
      </c>
      <c r="G59" s="154"/>
      <c r="H59" s="180" t="str">
        <f>'1. All Data'!R60</f>
        <v>Update Not Provided</v>
      </c>
      <c r="I59" s="154"/>
      <c r="J59" s="180" t="str">
        <f>'1. All Data'!V60</f>
        <v>Update not provided</v>
      </c>
    </row>
    <row r="60" spans="1:47" ht="99.75" customHeight="1">
      <c r="A60" s="152" t="str">
        <f>'1. All Data'!B61</f>
        <v>VFM53</v>
      </c>
      <c r="B60" s="181" t="str">
        <f>'1. All Data'!C61</f>
        <v>Ensure an Effective Selective Licensing Scheme</v>
      </c>
      <c r="C60" s="182" t="str">
        <f>'1. All Data'!D61</f>
        <v>Complete an Evaluation of the Selective Licensing Scheme and consider its future expansion</v>
      </c>
      <c r="D60" s="178" t="str">
        <f>'1. All Data'!H61</f>
        <v>On Track to be Achieved</v>
      </c>
      <c r="E60" s="154"/>
      <c r="F60" s="179" t="str">
        <f>'1. All Data'!M61</f>
        <v>On Track to be Achieved</v>
      </c>
      <c r="G60" s="171"/>
      <c r="H60" s="180" t="str">
        <f>'1. All Data'!R61</f>
        <v>Update Not Provided</v>
      </c>
      <c r="I60" s="171"/>
      <c r="J60" s="180" t="str">
        <f>'1. All Data'!V61</f>
        <v>Update not provided</v>
      </c>
    </row>
    <row r="61" spans="1:47" s="175" customFormat="1" ht="69.75" customHeight="1">
      <c r="A61" s="152" t="str">
        <f>'1. All Data'!B62</f>
        <v>VFM54</v>
      </c>
      <c r="B61" s="181" t="str">
        <f>'1. All Data'!C62</f>
        <v>Ensure an Effective Disabled Facilities Grant Service</v>
      </c>
      <c r="C61" s="182" t="str">
        <f>'1. All Data'!D62</f>
        <v>Complete a Review of the Disabled Facilities Grant Service</v>
      </c>
      <c r="D61" s="178" t="str">
        <f>'1. All Data'!H62</f>
        <v>On Track to be Achieved</v>
      </c>
      <c r="E61" s="153"/>
      <c r="F61" s="179" t="str">
        <f>'1. All Data'!M62</f>
        <v>On Track to be Achieved</v>
      </c>
      <c r="G61" s="173"/>
      <c r="H61" s="180" t="str">
        <f>'1. All Data'!R62</f>
        <v>Update Not Provided</v>
      </c>
      <c r="I61" s="173"/>
      <c r="J61" s="180" t="str">
        <f>'1. All Data'!V62</f>
        <v>Update not provided</v>
      </c>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row>
    <row r="62" spans="1:47" ht="99.75" customHeight="1">
      <c r="A62" s="152" t="str">
        <f>'1. All Data'!B63</f>
        <v>VFM55</v>
      </c>
      <c r="B62" s="181" t="str">
        <f>'1. All Data'!C63</f>
        <v>Develop the use of technology to improve service delivery</v>
      </c>
      <c r="C62" s="182" t="str">
        <f>'1. All Data'!D63</f>
        <v xml:space="preserve">Complete a Review of Parking Services and the related use of technology </v>
      </c>
      <c r="D62" s="178" t="str">
        <f>'1. All Data'!H63</f>
        <v>On Track to be Achieved</v>
      </c>
      <c r="E62" s="154"/>
      <c r="F62" s="179" t="str">
        <f>'1. All Data'!M63</f>
        <v>Fully Achieved</v>
      </c>
      <c r="G62" s="154"/>
      <c r="H62" s="180" t="str">
        <f>'1. All Data'!R63</f>
        <v>Update Not Provided</v>
      </c>
      <c r="I62" s="154"/>
      <c r="J62" s="180" t="str">
        <f>'1. All Data'!V63</f>
        <v>Update not provided</v>
      </c>
    </row>
    <row r="63" spans="1:47" ht="99.75" customHeight="1">
      <c r="A63" s="152" t="str">
        <f>'1. All Data'!B64</f>
        <v>VFM56</v>
      </c>
      <c r="B63" s="181" t="str">
        <f>'1. All Data'!C64</f>
        <v>Ensure an Effective Civil and Community Enforcement Service</v>
      </c>
      <c r="C63" s="182" t="str">
        <f>'1. All Data'!D64</f>
        <v>Review Public Space Protection Orders for Dog Fouling and Alcohol consumption</v>
      </c>
      <c r="D63" s="178" t="str">
        <f>'1. All Data'!H64</f>
        <v>On Track to be Achieved</v>
      </c>
      <c r="E63" s="154"/>
      <c r="F63" s="179" t="str">
        <f>'1. All Data'!M64</f>
        <v>Fully Achieved</v>
      </c>
      <c r="G63" s="154"/>
      <c r="H63" s="180" t="str">
        <f>'1. All Data'!R64</f>
        <v>Update Not Provided</v>
      </c>
      <c r="I63" s="154"/>
      <c r="J63" s="180" t="str">
        <f>'1. All Data'!V64</f>
        <v>Update not provided</v>
      </c>
    </row>
    <row r="64" spans="1:47" ht="99.75" customHeight="1">
      <c r="A64" s="152" t="str">
        <f>'1. All Data'!B65</f>
        <v>VFM57</v>
      </c>
      <c r="B64" s="181" t="str">
        <f>'1. All Data'!C65</f>
        <v>Achieve further investment for our town centres and large settlements</v>
      </c>
      <c r="C64" s="182" t="str">
        <f>'1. All Data'!D65</f>
        <v>Finalise agreement with SCC to fund the implementation of the co-designed Station Street new public realm project</v>
      </c>
      <c r="D64" s="178" t="str">
        <f>'1. All Data'!H65</f>
        <v>Off Target</v>
      </c>
      <c r="E64" s="154"/>
      <c r="F64" s="179" t="str">
        <f>'1. All Data'!M65</f>
        <v>Completed Behind Schedule</v>
      </c>
      <c r="G64" s="154"/>
      <c r="H64" s="180" t="str">
        <f>'1. All Data'!R65</f>
        <v>Update Not Provided</v>
      </c>
      <c r="I64" s="154"/>
      <c r="J64" s="180" t="str">
        <f>'1. All Data'!V65</f>
        <v>Update not provided</v>
      </c>
    </row>
    <row r="65" spans="1:10" ht="99.75" customHeight="1">
      <c r="A65" s="152" t="str">
        <f>'1. All Data'!B66</f>
        <v>VFM58</v>
      </c>
      <c r="B65" s="181" t="str">
        <f>'1. All Data'!C66</f>
        <v xml:space="preserve">Achieve further investment for our town centres and large settlements </v>
      </c>
      <c r="C65" s="182" t="str">
        <f>'1. All Data'!D66</f>
        <v>Consider the outcome of the Council’s expression of interest to the Future High Street Fund</v>
      </c>
      <c r="D65" s="178" t="str">
        <f>'1. All Data'!H66</f>
        <v>Fully Achieved</v>
      </c>
      <c r="E65" s="154"/>
      <c r="F65" s="179" t="str">
        <f>'1. All Data'!M66</f>
        <v>Fully Achieved</v>
      </c>
      <c r="G65" s="154"/>
      <c r="H65" s="180" t="str">
        <f>'1. All Data'!R66</f>
        <v>Update Not Provided</v>
      </c>
      <c r="I65" s="154"/>
      <c r="J65" s="180" t="str">
        <f>'1. All Data'!V66</f>
        <v>Update not provided</v>
      </c>
    </row>
    <row r="66" spans="1:10" ht="99.75" customHeight="1">
      <c r="A66" s="152" t="str">
        <f>'1. All Data'!B67</f>
        <v>VFM59</v>
      </c>
      <c r="B66" s="181" t="str">
        <f>'1. All Data'!C67</f>
        <v xml:space="preserve">Achieve optimum working in economic partnership </v>
      </c>
      <c r="C66" s="182" t="str">
        <f>'1. All Data'!D67</f>
        <v xml:space="preserve">Consider the outcome of the national LEP review findings and implication on the Washlands LEP monies </v>
      </c>
      <c r="D66" s="178" t="str">
        <f>'1. All Data'!H67</f>
        <v>Fully Achieved</v>
      </c>
      <c r="E66" s="154"/>
      <c r="F66" s="179" t="str">
        <f>'1. All Data'!M67</f>
        <v>Fully Achieved</v>
      </c>
      <c r="G66" s="154"/>
      <c r="H66" s="180" t="str">
        <f>'1. All Data'!R67</f>
        <v>Update Not Provided</v>
      </c>
      <c r="I66" s="154"/>
      <c r="J66" s="180" t="str">
        <f>'1. All Data'!V67</f>
        <v>Update not provided</v>
      </c>
    </row>
    <row r="67" spans="1:10" ht="99.75" customHeight="1">
      <c r="A67" s="152" t="str">
        <f>'1. All Data'!B68</f>
        <v>VFM60</v>
      </c>
      <c r="B67" s="181" t="str">
        <f>'1. All Data'!C68</f>
        <v>Progress the commutation of  s106 sums to deliver key brownfield development opportunities</v>
      </c>
      <c r="C67" s="182" t="str">
        <f>'1. All Data'!D68</f>
        <v xml:space="preserve">Review progress on working in partnership with Burton Rugby Club (Peelcroft) and Molson Coors (Cross Street) </v>
      </c>
      <c r="D67" s="178" t="str">
        <f>'1. All Data'!H68</f>
        <v>On Track to be Achieved</v>
      </c>
      <c r="E67" s="154"/>
      <c r="F67" s="179" t="str">
        <f>'1. All Data'!M68</f>
        <v>On Track to be Achieved</v>
      </c>
      <c r="G67" s="154"/>
      <c r="H67" s="180" t="str">
        <f>'1. All Data'!R68</f>
        <v>Update Not Provided</v>
      </c>
      <c r="I67" s="154"/>
      <c r="J67" s="180" t="str">
        <f>'1. All Data'!V68</f>
        <v>Update not provided</v>
      </c>
    </row>
    <row r="68" spans="1:10" s="155" customFormat="1">
      <c r="C68" s="176"/>
    </row>
    <row r="69" spans="1:10" s="155" customFormat="1">
      <c r="C69" s="176"/>
    </row>
    <row r="70" spans="1:10" s="155" customFormat="1">
      <c r="C70" s="176"/>
    </row>
    <row r="71" spans="1:10" s="155" customFormat="1">
      <c r="C71" s="176"/>
    </row>
    <row r="72" spans="1:10" s="155" customFormat="1">
      <c r="C72" s="176"/>
    </row>
    <row r="73" spans="1:10" s="155" customFormat="1">
      <c r="C73" s="176"/>
    </row>
    <row r="74" spans="1:10" s="155" customFormat="1">
      <c r="C74" s="176"/>
    </row>
    <row r="75" spans="1:10" s="155" customFormat="1">
      <c r="C75" s="176"/>
    </row>
    <row r="76" spans="1:10" s="155" customFormat="1">
      <c r="C76" s="176"/>
    </row>
    <row r="77" spans="1:10" s="155" customFormat="1">
      <c r="C77" s="176"/>
    </row>
    <row r="78" spans="1:10" s="155" customFormat="1">
      <c r="C78" s="176"/>
    </row>
    <row r="79" spans="1:10" s="155" customFormat="1">
      <c r="C79" s="176"/>
    </row>
    <row r="80" spans="1:10" s="155" customFormat="1">
      <c r="C80" s="176"/>
    </row>
    <row r="81" spans="3:3" s="155" customFormat="1">
      <c r="C81" s="176"/>
    </row>
    <row r="82" spans="3:3" s="155" customFormat="1">
      <c r="C82" s="176"/>
    </row>
    <row r="83" spans="3:3" s="155" customFormat="1">
      <c r="C83" s="176"/>
    </row>
    <row r="84" spans="3:3" s="155" customFormat="1">
      <c r="C84" s="176"/>
    </row>
    <row r="85" spans="3:3" s="155" customFormat="1">
      <c r="C85" s="176"/>
    </row>
    <row r="86" spans="3:3">
      <c r="C86" s="176"/>
    </row>
  </sheetData>
  <conditionalFormatting sqref="G29 G42 G50 G54 G61 I42 I50 I61 D3:D67 F3:F67 H3:H67 J3:J67">
    <cfRule type="containsText" dxfId="1984" priority="4218" operator="containsText" text="On track to be achieved">
      <formula>NOT(ISERROR(SEARCH("On track to be achieved",D3)))</formula>
    </cfRule>
    <cfRule type="containsText" dxfId="1983" priority="4219" operator="containsText" text="Deferred">
      <formula>NOT(ISERROR(SEARCH("Deferred",D3)))</formula>
    </cfRule>
    <cfRule type="containsText" dxfId="1982" priority="4220" operator="containsText" text="Deleted">
      <formula>NOT(ISERROR(SEARCH("Deleted",D3)))</formula>
    </cfRule>
    <cfRule type="containsText" dxfId="1981" priority="4221" operator="containsText" text="In Danger of Falling Behind Target">
      <formula>NOT(ISERROR(SEARCH("In Danger of Falling Behind Target",D3)))</formula>
    </cfRule>
    <cfRule type="containsText" dxfId="1980" priority="4222" operator="containsText" text="Not yet due">
      <formula>NOT(ISERROR(SEARCH("Not yet due",D3)))</formula>
    </cfRule>
    <cfRule type="containsText" dxfId="1979" priority="4224" operator="containsText" text="Update not Provided">
      <formula>NOT(ISERROR(SEARCH("Update not Provided",D3)))</formula>
    </cfRule>
    <cfRule type="containsText" dxfId="1978" priority="4225" operator="containsText" text="Not yet due">
      <formula>NOT(ISERROR(SEARCH("Not yet due",D3)))</formula>
    </cfRule>
    <cfRule type="containsText" dxfId="1977" priority="4226" operator="containsText" text="Completed Behind Schedule">
      <formula>NOT(ISERROR(SEARCH("Completed Behind Schedule",D3)))</formula>
    </cfRule>
    <cfRule type="containsText" dxfId="1976" priority="4227" operator="containsText" text="Off Target">
      <formula>NOT(ISERROR(SEARCH("Off Target",D3)))</formula>
    </cfRule>
    <cfRule type="containsText" dxfId="1975" priority="4228" operator="containsText" text="On Track to be Achieved">
      <formula>NOT(ISERROR(SEARCH("On Track to be Achieved",D3)))</formula>
    </cfRule>
    <cfRule type="containsText" dxfId="1974" priority="4229" operator="containsText" text="Fully Achieved">
      <formula>NOT(ISERROR(SEARCH("Fully Achieved",D3)))</formula>
    </cfRule>
    <cfRule type="containsText" dxfId="1973" priority="4230" operator="containsText" text="Not yet due">
      <formula>NOT(ISERROR(SEARCH("Not yet due",D3)))</formula>
    </cfRule>
    <cfRule type="containsText" dxfId="1972" priority="4231" operator="containsText" text="Not Yet Due">
      <formula>NOT(ISERROR(SEARCH("Not Yet Due",D3)))</formula>
    </cfRule>
    <cfRule type="containsText" dxfId="1971" priority="4232" operator="containsText" text="Deferred">
      <formula>NOT(ISERROR(SEARCH("Deferred",D3)))</formula>
    </cfRule>
    <cfRule type="containsText" dxfId="1970" priority="4233" operator="containsText" text="Deleted">
      <formula>NOT(ISERROR(SEARCH("Deleted",D3)))</formula>
    </cfRule>
    <cfRule type="containsText" dxfId="1969" priority="4234" operator="containsText" text="In Danger of Falling Behind Target">
      <formula>NOT(ISERROR(SEARCH("In Danger of Falling Behind Target",D3)))</formula>
    </cfRule>
    <cfRule type="containsText" dxfId="1968" priority="4235" operator="containsText" text="Not yet due">
      <formula>NOT(ISERROR(SEARCH("Not yet due",D3)))</formula>
    </cfRule>
    <cfRule type="containsText" dxfId="1967" priority="4236" operator="containsText" text="Completed Behind Schedule">
      <formula>NOT(ISERROR(SEARCH("Completed Behind Schedule",D3)))</formula>
    </cfRule>
    <cfRule type="containsText" dxfId="1966" priority="4237" operator="containsText" text="Off Target">
      <formula>NOT(ISERROR(SEARCH("Off Target",D3)))</formula>
    </cfRule>
    <cfRule type="containsText" dxfId="1965" priority="4238" operator="containsText" text="In Danger of Falling Behind Target">
      <formula>NOT(ISERROR(SEARCH("In Danger of Falling Behind Target",D3)))</formula>
    </cfRule>
    <cfRule type="containsText" dxfId="1964" priority="4239" operator="containsText" text="On Track to be Achieved">
      <formula>NOT(ISERROR(SEARCH("On Track to be Achieved",D3)))</formula>
    </cfRule>
    <cfRule type="containsText" dxfId="1963" priority="4240" operator="containsText" text="Fully Achieved">
      <formula>NOT(ISERROR(SEARCH("Fully Achieved",D3)))</formula>
    </cfRule>
    <cfRule type="containsText" dxfId="1962" priority="4246" operator="containsText" text="Update not Provided">
      <formula>NOT(ISERROR(SEARCH("Update not Provided",D3)))</formula>
    </cfRule>
    <cfRule type="containsText" dxfId="1961" priority="4247" operator="containsText" text="Not yet due">
      <formula>NOT(ISERROR(SEARCH("Not yet due",D3)))</formula>
    </cfRule>
    <cfRule type="containsText" dxfId="1960" priority="4248" operator="containsText" text="Completed Behind Schedule">
      <formula>NOT(ISERROR(SEARCH("Completed Behind Schedule",D3)))</formula>
    </cfRule>
    <cfRule type="containsText" dxfId="1959" priority="4249" operator="containsText" text="Off Target">
      <formula>NOT(ISERROR(SEARCH("Off Target",D3)))</formula>
    </cfRule>
    <cfRule type="containsText" dxfId="1958" priority="4250" operator="containsText" text="In Danger of Falling Behind Target">
      <formula>NOT(ISERROR(SEARCH("In Danger of Falling Behind Target",D3)))</formula>
    </cfRule>
    <cfRule type="containsText" dxfId="1957" priority="4251" operator="containsText" text="On Track to be Achieved">
      <formula>NOT(ISERROR(SEARCH("On Track to be Achieved",D3)))</formula>
    </cfRule>
    <cfRule type="containsText" dxfId="1956" priority="4252" operator="containsText" text="Fully Achieved">
      <formula>NOT(ISERROR(SEARCH("Fully Achieved",D3)))</formula>
    </cfRule>
    <cfRule type="containsText" dxfId="1955" priority="4253" operator="containsText" text="Fully Achieved">
      <formula>NOT(ISERROR(SEARCH("Fully Achieved",D3)))</formula>
    </cfRule>
    <cfRule type="containsText" dxfId="1954" priority="4254" operator="containsText" text="Fully Achieved">
      <formula>NOT(ISERROR(SEARCH("Fully Achieved",D3)))</formula>
    </cfRule>
    <cfRule type="containsText" dxfId="1953" priority="4255" operator="containsText" text="Deferred">
      <formula>NOT(ISERROR(SEARCH("Deferred",D3)))</formula>
    </cfRule>
    <cfRule type="containsText" dxfId="1952" priority="4256" operator="containsText" text="Deleted">
      <formula>NOT(ISERROR(SEARCH("Deleted",D3)))</formula>
    </cfRule>
    <cfRule type="containsText" dxfId="1951" priority="4257" operator="containsText" text="In Danger of Falling Behind Target">
      <formula>NOT(ISERROR(SEARCH("In Danger of Falling Behind Target",D3)))</formula>
    </cfRule>
    <cfRule type="containsText" dxfId="1950" priority="4258" operator="containsText" text="Not yet due">
      <formula>NOT(ISERROR(SEARCH("Not yet due",D3)))</formula>
    </cfRule>
    <cfRule type="containsText" dxfId="1949" priority="4259" operator="containsText" text="Update not Provided">
      <formula>NOT(ISERROR(SEARCH("Update not Provided",D3)))</formula>
    </cfRule>
  </conditionalFormatting>
  <conditionalFormatting sqref="Y4:Y5">
    <cfRule type="containsText" dxfId="1948" priority="4182" operator="containsText" text="On track to be achieved">
      <formula>NOT(ISERROR(SEARCH("On track to be achieved",Y4)))</formula>
    </cfRule>
    <cfRule type="containsText" dxfId="1947" priority="4183" operator="containsText" text="Deferred">
      <formula>NOT(ISERROR(SEARCH("Deferred",Y4)))</formula>
    </cfRule>
    <cfRule type="containsText" dxfId="1946" priority="4184" operator="containsText" text="Deleted">
      <formula>NOT(ISERROR(SEARCH("Deleted",Y4)))</formula>
    </cfRule>
    <cfRule type="containsText" dxfId="1945" priority="4185" operator="containsText" text="In Danger of Falling Behind Target">
      <formula>NOT(ISERROR(SEARCH("In Danger of Falling Behind Target",Y4)))</formula>
    </cfRule>
    <cfRule type="containsText" dxfId="1944" priority="4186" operator="containsText" text="Not yet due">
      <formula>NOT(ISERROR(SEARCH("Not yet due",Y4)))</formula>
    </cfRule>
    <cfRule type="containsText" dxfId="1943" priority="4187" operator="containsText" text="Update not Provided">
      <formula>NOT(ISERROR(SEARCH("Update not Provided",Y4)))</formula>
    </cfRule>
    <cfRule type="containsText" dxfId="1942" priority="4188" operator="containsText" text="Not yet due">
      <formula>NOT(ISERROR(SEARCH("Not yet due",Y4)))</formula>
    </cfRule>
    <cfRule type="containsText" dxfId="1941" priority="4189" operator="containsText" text="Completed Behind Schedule">
      <formula>NOT(ISERROR(SEARCH("Completed Behind Schedule",Y4)))</formula>
    </cfRule>
    <cfRule type="containsText" dxfId="1940" priority="4190" operator="containsText" text="Off Target">
      <formula>NOT(ISERROR(SEARCH("Off Target",Y4)))</formula>
    </cfRule>
    <cfRule type="containsText" dxfId="1939" priority="4191" operator="containsText" text="On Track to be Achieved">
      <formula>NOT(ISERROR(SEARCH("On Track to be Achieved",Y4)))</formula>
    </cfRule>
    <cfRule type="containsText" dxfId="1938" priority="4192" operator="containsText" text="Fully Achieved">
      <formula>NOT(ISERROR(SEARCH("Fully Achieved",Y4)))</formula>
    </cfRule>
    <cfRule type="containsText" dxfId="1937" priority="4193" operator="containsText" text="Not yet due">
      <formula>NOT(ISERROR(SEARCH("Not yet due",Y4)))</formula>
    </cfRule>
    <cfRule type="containsText" dxfId="1936" priority="4194" operator="containsText" text="Not Yet Due">
      <formula>NOT(ISERROR(SEARCH("Not Yet Due",Y4)))</formula>
    </cfRule>
    <cfRule type="containsText" dxfId="1935" priority="4195" operator="containsText" text="Deferred">
      <formula>NOT(ISERROR(SEARCH("Deferred",Y4)))</formula>
    </cfRule>
    <cfRule type="containsText" dxfId="1934" priority="4196" operator="containsText" text="Deleted">
      <formula>NOT(ISERROR(SEARCH("Deleted",Y4)))</formula>
    </cfRule>
    <cfRule type="containsText" dxfId="1933" priority="4197" operator="containsText" text="In Danger of Falling Behind Target">
      <formula>NOT(ISERROR(SEARCH("In Danger of Falling Behind Target",Y4)))</formula>
    </cfRule>
    <cfRule type="containsText" dxfId="1932" priority="4198" operator="containsText" text="Not yet due">
      <formula>NOT(ISERROR(SEARCH("Not yet due",Y4)))</formula>
    </cfRule>
    <cfRule type="containsText" dxfId="1931" priority="4199" operator="containsText" text="Completed Behind Schedule">
      <formula>NOT(ISERROR(SEARCH("Completed Behind Schedule",Y4)))</formula>
    </cfRule>
    <cfRule type="containsText" dxfId="1930" priority="4200" operator="containsText" text="Off Target">
      <formula>NOT(ISERROR(SEARCH("Off Target",Y4)))</formula>
    </cfRule>
    <cfRule type="containsText" dxfId="1929" priority="4201" operator="containsText" text="In Danger of Falling Behind Target">
      <formula>NOT(ISERROR(SEARCH("In Danger of Falling Behind Target",Y4)))</formula>
    </cfRule>
    <cfRule type="containsText" dxfId="1928" priority="4202" operator="containsText" text="On Track to be Achieved">
      <formula>NOT(ISERROR(SEARCH("On Track to be Achieved",Y4)))</formula>
    </cfRule>
    <cfRule type="containsText" dxfId="1927" priority="4203" operator="containsText" text="Fully Achieved">
      <formula>NOT(ISERROR(SEARCH("Fully Achieved",Y4)))</formula>
    </cfRule>
    <cfRule type="containsText" dxfId="1926" priority="4204" operator="containsText" text="Update not Provided">
      <formula>NOT(ISERROR(SEARCH("Update not Provided",Y4)))</formula>
    </cfRule>
    <cfRule type="containsText" dxfId="1925" priority="4205" operator="containsText" text="Not yet due">
      <formula>NOT(ISERROR(SEARCH("Not yet due",Y4)))</formula>
    </cfRule>
    <cfRule type="containsText" dxfId="1924" priority="4206" operator="containsText" text="Completed Behind Schedule">
      <formula>NOT(ISERROR(SEARCH("Completed Behind Schedule",Y4)))</formula>
    </cfRule>
    <cfRule type="containsText" dxfId="1923" priority="4207" operator="containsText" text="Off Target">
      <formula>NOT(ISERROR(SEARCH("Off Target",Y4)))</formula>
    </cfRule>
    <cfRule type="containsText" dxfId="1922" priority="4208" operator="containsText" text="In Danger of Falling Behind Target">
      <formula>NOT(ISERROR(SEARCH("In Danger of Falling Behind Target",Y4)))</formula>
    </cfRule>
    <cfRule type="containsText" dxfId="1921" priority="4209" operator="containsText" text="On Track to be Achieved">
      <formula>NOT(ISERROR(SEARCH("On Track to be Achieved",Y4)))</formula>
    </cfRule>
    <cfRule type="containsText" dxfId="1920" priority="4210" operator="containsText" text="Fully Achieved">
      <formula>NOT(ISERROR(SEARCH("Fully Achieved",Y4)))</formula>
    </cfRule>
    <cfRule type="containsText" dxfId="1919" priority="4211" operator="containsText" text="Fully Achieved">
      <formula>NOT(ISERROR(SEARCH("Fully Achieved",Y4)))</formula>
    </cfRule>
    <cfRule type="containsText" dxfId="1918" priority="4212" operator="containsText" text="Fully Achieved">
      <formula>NOT(ISERROR(SEARCH("Fully Achieved",Y4)))</formula>
    </cfRule>
    <cfRule type="containsText" dxfId="1917" priority="4213" operator="containsText" text="Deferred">
      <formula>NOT(ISERROR(SEARCH("Deferred",Y4)))</formula>
    </cfRule>
    <cfRule type="containsText" dxfId="1916" priority="4214" operator="containsText" text="Deleted">
      <formula>NOT(ISERROR(SEARCH("Deleted",Y4)))</formula>
    </cfRule>
    <cfRule type="containsText" dxfId="1915" priority="4215" operator="containsText" text="In Danger of Falling Behind Target">
      <formula>NOT(ISERROR(SEARCH("In Danger of Falling Behind Target",Y4)))</formula>
    </cfRule>
    <cfRule type="containsText" dxfId="1914" priority="4216" operator="containsText" text="Not yet due">
      <formula>NOT(ISERROR(SEARCH("Not yet due",Y4)))</formula>
    </cfRule>
    <cfRule type="containsText" dxfId="1913" priority="4217" operator="containsText" text="Update not Provided">
      <formula>NOT(ISERROR(SEARCH("Update not Provided",Y4)))</formula>
    </cfRule>
  </conditionalFormatting>
  <conditionalFormatting sqref="G42">
    <cfRule type="containsText" dxfId="1912" priority="4146" operator="containsText" text="On track to be achieved">
      <formula>NOT(ISERROR(SEARCH("On track to be achieved",G42)))</formula>
    </cfRule>
    <cfRule type="containsText" dxfId="1911" priority="4147" operator="containsText" text="Deferred">
      <formula>NOT(ISERROR(SEARCH("Deferred",G42)))</formula>
    </cfRule>
    <cfRule type="containsText" dxfId="1910" priority="4148" operator="containsText" text="Deleted">
      <formula>NOT(ISERROR(SEARCH("Deleted",G42)))</formula>
    </cfRule>
    <cfRule type="containsText" dxfId="1909" priority="4149" operator="containsText" text="In Danger of Falling Behind Target">
      <formula>NOT(ISERROR(SEARCH("In Danger of Falling Behind Target",G42)))</formula>
    </cfRule>
    <cfRule type="containsText" dxfId="1908" priority="4150" operator="containsText" text="Not yet due">
      <formula>NOT(ISERROR(SEARCH("Not yet due",G42)))</formula>
    </cfRule>
    <cfRule type="containsText" dxfId="1907" priority="4151" operator="containsText" text="Update not Provided">
      <formula>NOT(ISERROR(SEARCH("Update not Provided",G42)))</formula>
    </cfRule>
    <cfRule type="containsText" dxfId="1906" priority="4152" operator="containsText" text="Not yet due">
      <formula>NOT(ISERROR(SEARCH("Not yet due",G42)))</formula>
    </cfRule>
    <cfRule type="containsText" dxfId="1905" priority="4153" operator="containsText" text="Completed Behind Schedule">
      <formula>NOT(ISERROR(SEARCH("Completed Behind Schedule",G42)))</formula>
    </cfRule>
    <cfRule type="containsText" dxfId="1904" priority="4154" operator="containsText" text="Off Target">
      <formula>NOT(ISERROR(SEARCH("Off Target",G42)))</formula>
    </cfRule>
    <cfRule type="containsText" dxfId="1903" priority="4155" operator="containsText" text="On Track to be Achieved">
      <formula>NOT(ISERROR(SEARCH("On Track to be Achieved",G42)))</formula>
    </cfRule>
    <cfRule type="containsText" dxfId="1902" priority="4156" operator="containsText" text="Fully Achieved">
      <formula>NOT(ISERROR(SEARCH("Fully Achieved",G42)))</formula>
    </cfRule>
    <cfRule type="containsText" dxfId="1901" priority="4157" operator="containsText" text="Not yet due">
      <formula>NOT(ISERROR(SEARCH("Not yet due",G42)))</formula>
    </cfRule>
    <cfRule type="containsText" dxfId="1900" priority="4158" operator="containsText" text="Not Yet Due">
      <formula>NOT(ISERROR(SEARCH("Not Yet Due",G42)))</formula>
    </cfRule>
    <cfRule type="containsText" dxfId="1899" priority="4159" operator="containsText" text="Deferred">
      <formula>NOT(ISERROR(SEARCH("Deferred",G42)))</formula>
    </cfRule>
    <cfRule type="containsText" dxfId="1898" priority="4160" operator="containsText" text="Deleted">
      <formula>NOT(ISERROR(SEARCH("Deleted",G42)))</formula>
    </cfRule>
    <cfRule type="containsText" dxfId="1897" priority="4161" operator="containsText" text="In Danger of Falling Behind Target">
      <formula>NOT(ISERROR(SEARCH("In Danger of Falling Behind Target",G42)))</formula>
    </cfRule>
    <cfRule type="containsText" dxfId="1896" priority="4162" operator="containsText" text="Not yet due">
      <formula>NOT(ISERROR(SEARCH("Not yet due",G42)))</formula>
    </cfRule>
    <cfRule type="containsText" dxfId="1895" priority="4163" operator="containsText" text="Completed Behind Schedule">
      <formula>NOT(ISERROR(SEARCH("Completed Behind Schedule",G42)))</formula>
    </cfRule>
    <cfRule type="containsText" dxfId="1894" priority="4164" operator="containsText" text="Off Target">
      <formula>NOT(ISERROR(SEARCH("Off Target",G42)))</formula>
    </cfRule>
    <cfRule type="containsText" dxfId="1893" priority="4165" operator="containsText" text="In Danger of Falling Behind Target">
      <formula>NOT(ISERROR(SEARCH("In Danger of Falling Behind Target",G42)))</formula>
    </cfRule>
    <cfRule type="containsText" dxfId="1892" priority="4166" operator="containsText" text="On Track to be Achieved">
      <formula>NOT(ISERROR(SEARCH("On Track to be Achieved",G42)))</formula>
    </cfRule>
    <cfRule type="containsText" dxfId="1891" priority="4167" operator="containsText" text="Fully Achieved">
      <formula>NOT(ISERROR(SEARCH("Fully Achieved",G42)))</formula>
    </cfRule>
    <cfRule type="containsText" dxfId="1890" priority="4168" operator="containsText" text="Update not Provided">
      <formula>NOT(ISERROR(SEARCH("Update not Provided",G42)))</formula>
    </cfRule>
    <cfRule type="containsText" dxfId="1889" priority="4169" operator="containsText" text="Not yet due">
      <formula>NOT(ISERROR(SEARCH("Not yet due",G42)))</formula>
    </cfRule>
    <cfRule type="containsText" dxfId="1888" priority="4170" operator="containsText" text="Completed Behind Schedule">
      <formula>NOT(ISERROR(SEARCH("Completed Behind Schedule",G42)))</formula>
    </cfRule>
    <cfRule type="containsText" dxfId="1887" priority="4171" operator="containsText" text="Off Target">
      <formula>NOT(ISERROR(SEARCH("Off Target",G42)))</formula>
    </cfRule>
    <cfRule type="containsText" dxfId="1886" priority="4172" operator="containsText" text="In Danger of Falling Behind Target">
      <formula>NOT(ISERROR(SEARCH("In Danger of Falling Behind Target",G42)))</formula>
    </cfRule>
    <cfRule type="containsText" dxfId="1885" priority="4173" operator="containsText" text="On Track to be Achieved">
      <formula>NOT(ISERROR(SEARCH("On Track to be Achieved",G42)))</formula>
    </cfRule>
    <cfRule type="containsText" dxfId="1884" priority="4174" operator="containsText" text="Fully Achieved">
      <formula>NOT(ISERROR(SEARCH("Fully Achieved",G42)))</formula>
    </cfRule>
    <cfRule type="containsText" dxfId="1883" priority="4175" operator="containsText" text="Fully Achieved">
      <formula>NOT(ISERROR(SEARCH("Fully Achieved",G42)))</formula>
    </cfRule>
    <cfRule type="containsText" dxfId="1882" priority="4176" operator="containsText" text="Fully Achieved">
      <formula>NOT(ISERROR(SEARCH("Fully Achieved",G42)))</formula>
    </cfRule>
    <cfRule type="containsText" dxfId="1881" priority="4177" operator="containsText" text="Deferred">
      <formula>NOT(ISERROR(SEARCH("Deferred",G42)))</formula>
    </cfRule>
    <cfRule type="containsText" dxfId="1880" priority="4178" operator="containsText" text="Deleted">
      <formula>NOT(ISERROR(SEARCH("Deleted",G42)))</formula>
    </cfRule>
    <cfRule type="containsText" dxfId="1879" priority="4179" operator="containsText" text="In Danger of Falling Behind Target">
      <formula>NOT(ISERROR(SEARCH("In Danger of Falling Behind Target",G42)))</formula>
    </cfRule>
    <cfRule type="containsText" dxfId="1878" priority="4180" operator="containsText" text="Not yet due">
      <formula>NOT(ISERROR(SEARCH("Not yet due",G42)))</formula>
    </cfRule>
    <cfRule type="containsText" dxfId="1877" priority="4181" operator="containsText" text="Update not Provided">
      <formula>NOT(ISERROR(SEARCH("Update not Provided",G42)))</formula>
    </cfRule>
  </conditionalFormatting>
  <conditionalFormatting sqref="G50 G54">
    <cfRule type="containsText" dxfId="1876" priority="4110" operator="containsText" text="On track to be achieved">
      <formula>NOT(ISERROR(SEARCH("On track to be achieved",G50)))</formula>
    </cfRule>
    <cfRule type="containsText" dxfId="1875" priority="4111" operator="containsText" text="Deferred">
      <formula>NOT(ISERROR(SEARCH("Deferred",G50)))</formula>
    </cfRule>
    <cfRule type="containsText" dxfId="1874" priority="4112" operator="containsText" text="Deleted">
      <formula>NOT(ISERROR(SEARCH("Deleted",G50)))</formula>
    </cfRule>
    <cfRule type="containsText" dxfId="1873" priority="4113" operator="containsText" text="In Danger of Falling Behind Target">
      <formula>NOT(ISERROR(SEARCH("In Danger of Falling Behind Target",G50)))</formula>
    </cfRule>
    <cfRule type="containsText" dxfId="1872" priority="4114" operator="containsText" text="Not yet due">
      <formula>NOT(ISERROR(SEARCH("Not yet due",G50)))</formula>
    </cfRule>
    <cfRule type="containsText" dxfId="1871" priority="4115" operator="containsText" text="Update not Provided">
      <formula>NOT(ISERROR(SEARCH("Update not Provided",G50)))</formula>
    </cfRule>
    <cfRule type="containsText" dxfId="1870" priority="4116" operator="containsText" text="Not yet due">
      <formula>NOT(ISERROR(SEARCH("Not yet due",G50)))</formula>
    </cfRule>
    <cfRule type="containsText" dxfId="1869" priority="4117" operator="containsText" text="Completed Behind Schedule">
      <formula>NOT(ISERROR(SEARCH("Completed Behind Schedule",G50)))</formula>
    </cfRule>
    <cfRule type="containsText" dxfId="1868" priority="4118" operator="containsText" text="Off Target">
      <formula>NOT(ISERROR(SEARCH("Off Target",G50)))</formula>
    </cfRule>
    <cfRule type="containsText" dxfId="1867" priority="4119" operator="containsText" text="On Track to be Achieved">
      <formula>NOT(ISERROR(SEARCH("On Track to be Achieved",G50)))</formula>
    </cfRule>
    <cfRule type="containsText" dxfId="1866" priority="4120" operator="containsText" text="Fully Achieved">
      <formula>NOT(ISERROR(SEARCH("Fully Achieved",G50)))</formula>
    </cfRule>
    <cfRule type="containsText" dxfId="1865" priority="4121" operator="containsText" text="Not yet due">
      <formula>NOT(ISERROR(SEARCH("Not yet due",G50)))</formula>
    </cfRule>
    <cfRule type="containsText" dxfId="1864" priority="4122" operator="containsText" text="Not Yet Due">
      <formula>NOT(ISERROR(SEARCH("Not Yet Due",G50)))</formula>
    </cfRule>
    <cfRule type="containsText" dxfId="1863" priority="4123" operator="containsText" text="Deferred">
      <formula>NOT(ISERROR(SEARCH("Deferred",G50)))</formula>
    </cfRule>
    <cfRule type="containsText" dxfId="1862" priority="4124" operator="containsText" text="Deleted">
      <formula>NOT(ISERROR(SEARCH("Deleted",G50)))</formula>
    </cfRule>
    <cfRule type="containsText" dxfId="1861" priority="4125" operator="containsText" text="In Danger of Falling Behind Target">
      <formula>NOT(ISERROR(SEARCH("In Danger of Falling Behind Target",G50)))</formula>
    </cfRule>
    <cfRule type="containsText" dxfId="1860" priority="4126" operator="containsText" text="Not yet due">
      <formula>NOT(ISERROR(SEARCH("Not yet due",G50)))</formula>
    </cfRule>
    <cfRule type="containsText" dxfId="1859" priority="4127" operator="containsText" text="Completed Behind Schedule">
      <formula>NOT(ISERROR(SEARCH("Completed Behind Schedule",G50)))</formula>
    </cfRule>
    <cfRule type="containsText" dxfId="1858" priority="4128" operator="containsText" text="Off Target">
      <formula>NOT(ISERROR(SEARCH("Off Target",G50)))</formula>
    </cfRule>
    <cfRule type="containsText" dxfId="1857" priority="4129" operator="containsText" text="In Danger of Falling Behind Target">
      <formula>NOT(ISERROR(SEARCH("In Danger of Falling Behind Target",G50)))</formula>
    </cfRule>
    <cfRule type="containsText" dxfId="1856" priority="4130" operator="containsText" text="On Track to be Achieved">
      <formula>NOT(ISERROR(SEARCH("On Track to be Achieved",G50)))</formula>
    </cfRule>
    <cfRule type="containsText" dxfId="1855" priority="4131" operator="containsText" text="Fully Achieved">
      <formula>NOT(ISERROR(SEARCH("Fully Achieved",G50)))</formula>
    </cfRule>
    <cfRule type="containsText" dxfId="1854" priority="4132" operator="containsText" text="Update not Provided">
      <formula>NOT(ISERROR(SEARCH("Update not Provided",G50)))</formula>
    </cfRule>
    <cfRule type="containsText" dxfId="1853" priority="4133" operator="containsText" text="Not yet due">
      <formula>NOT(ISERROR(SEARCH("Not yet due",G50)))</formula>
    </cfRule>
    <cfRule type="containsText" dxfId="1852" priority="4134" operator="containsText" text="Completed Behind Schedule">
      <formula>NOT(ISERROR(SEARCH("Completed Behind Schedule",G50)))</formula>
    </cfRule>
    <cfRule type="containsText" dxfId="1851" priority="4135" operator="containsText" text="Off Target">
      <formula>NOT(ISERROR(SEARCH("Off Target",G50)))</formula>
    </cfRule>
    <cfRule type="containsText" dxfId="1850" priority="4136" operator="containsText" text="In Danger of Falling Behind Target">
      <formula>NOT(ISERROR(SEARCH("In Danger of Falling Behind Target",G50)))</formula>
    </cfRule>
    <cfRule type="containsText" dxfId="1849" priority="4137" operator="containsText" text="On Track to be Achieved">
      <formula>NOT(ISERROR(SEARCH("On Track to be Achieved",G50)))</formula>
    </cfRule>
    <cfRule type="containsText" dxfId="1848" priority="4138" operator="containsText" text="Fully Achieved">
      <formula>NOT(ISERROR(SEARCH("Fully Achieved",G50)))</formula>
    </cfRule>
    <cfRule type="containsText" dxfId="1847" priority="4139" operator="containsText" text="Fully Achieved">
      <formula>NOT(ISERROR(SEARCH("Fully Achieved",G50)))</formula>
    </cfRule>
    <cfRule type="containsText" dxfId="1846" priority="4140" operator="containsText" text="Fully Achieved">
      <formula>NOT(ISERROR(SEARCH("Fully Achieved",G50)))</formula>
    </cfRule>
    <cfRule type="containsText" dxfId="1845" priority="4141" operator="containsText" text="Deferred">
      <formula>NOT(ISERROR(SEARCH("Deferred",G50)))</formula>
    </cfRule>
    <cfRule type="containsText" dxfId="1844" priority="4142" operator="containsText" text="Deleted">
      <formula>NOT(ISERROR(SEARCH("Deleted",G50)))</formula>
    </cfRule>
    <cfRule type="containsText" dxfId="1843" priority="4143" operator="containsText" text="In Danger of Falling Behind Target">
      <formula>NOT(ISERROR(SEARCH("In Danger of Falling Behind Target",G50)))</formula>
    </cfRule>
    <cfRule type="containsText" dxfId="1842" priority="4144" operator="containsText" text="Not yet due">
      <formula>NOT(ISERROR(SEARCH("Not yet due",G50)))</formula>
    </cfRule>
    <cfRule type="containsText" dxfId="1841" priority="4145" operator="containsText" text="Update not Provided">
      <formula>NOT(ISERROR(SEARCH("Update not Provided",G50)))</formula>
    </cfRule>
  </conditionalFormatting>
  <conditionalFormatting sqref="G61">
    <cfRule type="containsText" dxfId="1840" priority="4074" operator="containsText" text="On track to be achieved">
      <formula>NOT(ISERROR(SEARCH("On track to be achieved",G61)))</formula>
    </cfRule>
    <cfRule type="containsText" dxfId="1839" priority="4075" operator="containsText" text="Deferred">
      <formula>NOT(ISERROR(SEARCH("Deferred",G61)))</formula>
    </cfRule>
    <cfRule type="containsText" dxfId="1838" priority="4076" operator="containsText" text="Deleted">
      <formula>NOT(ISERROR(SEARCH("Deleted",G61)))</formula>
    </cfRule>
    <cfRule type="containsText" dxfId="1837" priority="4077" operator="containsText" text="In Danger of Falling Behind Target">
      <formula>NOT(ISERROR(SEARCH("In Danger of Falling Behind Target",G61)))</formula>
    </cfRule>
    <cfRule type="containsText" dxfId="1836" priority="4078" operator="containsText" text="Not yet due">
      <formula>NOT(ISERROR(SEARCH("Not yet due",G61)))</formula>
    </cfRule>
    <cfRule type="containsText" dxfId="1835" priority="4079" operator="containsText" text="Update not Provided">
      <formula>NOT(ISERROR(SEARCH("Update not Provided",G61)))</formula>
    </cfRule>
    <cfRule type="containsText" dxfId="1834" priority="4080" operator="containsText" text="Not yet due">
      <formula>NOT(ISERROR(SEARCH("Not yet due",G61)))</formula>
    </cfRule>
    <cfRule type="containsText" dxfId="1833" priority="4081" operator="containsText" text="Completed Behind Schedule">
      <formula>NOT(ISERROR(SEARCH("Completed Behind Schedule",G61)))</formula>
    </cfRule>
    <cfRule type="containsText" dxfId="1832" priority="4082" operator="containsText" text="Off Target">
      <formula>NOT(ISERROR(SEARCH("Off Target",G61)))</formula>
    </cfRule>
    <cfRule type="containsText" dxfId="1831" priority="4083" operator="containsText" text="On Track to be Achieved">
      <formula>NOT(ISERROR(SEARCH("On Track to be Achieved",G61)))</formula>
    </cfRule>
    <cfRule type="containsText" dxfId="1830" priority="4084" operator="containsText" text="Fully Achieved">
      <formula>NOT(ISERROR(SEARCH("Fully Achieved",G61)))</formula>
    </cfRule>
    <cfRule type="containsText" dxfId="1829" priority="4085" operator="containsText" text="Not yet due">
      <formula>NOT(ISERROR(SEARCH("Not yet due",G61)))</formula>
    </cfRule>
    <cfRule type="containsText" dxfId="1828" priority="4086" operator="containsText" text="Not Yet Due">
      <formula>NOT(ISERROR(SEARCH("Not Yet Due",G61)))</formula>
    </cfRule>
    <cfRule type="containsText" dxfId="1827" priority="4087" operator="containsText" text="Deferred">
      <formula>NOT(ISERROR(SEARCH("Deferred",G61)))</formula>
    </cfRule>
    <cfRule type="containsText" dxfId="1826" priority="4088" operator="containsText" text="Deleted">
      <formula>NOT(ISERROR(SEARCH("Deleted",G61)))</formula>
    </cfRule>
    <cfRule type="containsText" dxfId="1825" priority="4089" operator="containsText" text="In Danger of Falling Behind Target">
      <formula>NOT(ISERROR(SEARCH("In Danger of Falling Behind Target",G61)))</formula>
    </cfRule>
    <cfRule type="containsText" dxfId="1824" priority="4090" operator="containsText" text="Not yet due">
      <formula>NOT(ISERROR(SEARCH("Not yet due",G61)))</formula>
    </cfRule>
    <cfRule type="containsText" dxfId="1823" priority="4091" operator="containsText" text="Completed Behind Schedule">
      <formula>NOT(ISERROR(SEARCH("Completed Behind Schedule",G61)))</formula>
    </cfRule>
    <cfRule type="containsText" dxfId="1822" priority="4092" operator="containsText" text="Off Target">
      <formula>NOT(ISERROR(SEARCH("Off Target",G61)))</formula>
    </cfRule>
    <cfRule type="containsText" dxfId="1821" priority="4093" operator="containsText" text="In Danger of Falling Behind Target">
      <formula>NOT(ISERROR(SEARCH("In Danger of Falling Behind Target",G61)))</formula>
    </cfRule>
    <cfRule type="containsText" dxfId="1820" priority="4094" operator="containsText" text="On Track to be Achieved">
      <formula>NOT(ISERROR(SEARCH("On Track to be Achieved",G61)))</formula>
    </cfRule>
    <cfRule type="containsText" dxfId="1819" priority="4095" operator="containsText" text="Fully Achieved">
      <formula>NOT(ISERROR(SEARCH("Fully Achieved",G61)))</formula>
    </cfRule>
    <cfRule type="containsText" dxfId="1818" priority="4096" operator="containsText" text="Update not Provided">
      <formula>NOT(ISERROR(SEARCH("Update not Provided",G61)))</formula>
    </cfRule>
    <cfRule type="containsText" dxfId="1817" priority="4097" operator="containsText" text="Not yet due">
      <formula>NOT(ISERROR(SEARCH("Not yet due",G61)))</formula>
    </cfRule>
    <cfRule type="containsText" dxfId="1816" priority="4098" operator="containsText" text="Completed Behind Schedule">
      <formula>NOT(ISERROR(SEARCH("Completed Behind Schedule",G61)))</formula>
    </cfRule>
    <cfRule type="containsText" dxfId="1815" priority="4099" operator="containsText" text="Off Target">
      <formula>NOT(ISERROR(SEARCH("Off Target",G61)))</formula>
    </cfRule>
    <cfRule type="containsText" dxfId="1814" priority="4100" operator="containsText" text="In Danger of Falling Behind Target">
      <formula>NOT(ISERROR(SEARCH("In Danger of Falling Behind Target",G61)))</formula>
    </cfRule>
    <cfRule type="containsText" dxfId="1813" priority="4101" operator="containsText" text="On Track to be Achieved">
      <formula>NOT(ISERROR(SEARCH("On Track to be Achieved",G61)))</formula>
    </cfRule>
    <cfRule type="containsText" dxfId="1812" priority="4102" operator="containsText" text="Fully Achieved">
      <formula>NOT(ISERROR(SEARCH("Fully Achieved",G61)))</formula>
    </cfRule>
    <cfRule type="containsText" dxfId="1811" priority="4103" operator="containsText" text="Fully Achieved">
      <formula>NOT(ISERROR(SEARCH("Fully Achieved",G61)))</formula>
    </cfRule>
    <cfRule type="containsText" dxfId="1810" priority="4104" operator="containsText" text="Fully Achieved">
      <formula>NOT(ISERROR(SEARCH("Fully Achieved",G61)))</formula>
    </cfRule>
    <cfRule type="containsText" dxfId="1809" priority="4105" operator="containsText" text="Deferred">
      <formula>NOT(ISERROR(SEARCH("Deferred",G61)))</formula>
    </cfRule>
    <cfRule type="containsText" dxfId="1808" priority="4106" operator="containsText" text="Deleted">
      <formula>NOT(ISERROR(SEARCH("Deleted",G61)))</formula>
    </cfRule>
    <cfRule type="containsText" dxfId="1807" priority="4107" operator="containsText" text="In Danger of Falling Behind Target">
      <formula>NOT(ISERROR(SEARCH("In Danger of Falling Behind Target",G61)))</formula>
    </cfRule>
    <cfRule type="containsText" dxfId="1806" priority="4108" operator="containsText" text="Not yet due">
      <formula>NOT(ISERROR(SEARCH("Not yet due",G61)))</formula>
    </cfRule>
    <cfRule type="containsText" dxfId="1805" priority="4109" operator="containsText" text="Update not Provided">
      <formula>NOT(ISERROR(SEARCH("Update not Provided",G61)))</formula>
    </cfRule>
  </conditionalFormatting>
  <conditionalFormatting sqref="J1:J1048576">
    <cfRule type="containsText" dxfId="1804" priority="3892" operator="containsText" text="numerical outturn within 5% tolerance">
      <formula>NOT(ISERROR(SEARCH("numerical outturn within 5% tolerance",J1)))</formula>
    </cfRule>
    <cfRule type="containsText" dxfId="1803" priority="3893" operator="containsText" text="Target Partially Met">
      <formula>NOT(ISERROR(SEARCH("Target Partially Met",J1)))</formula>
    </cfRule>
  </conditionalFormatting>
  <conditionalFormatting sqref="I42">
    <cfRule type="containsText" dxfId="1802" priority="3856" operator="containsText" text="On track to be achieved">
      <formula>NOT(ISERROR(SEARCH("On track to be achieved",I42)))</formula>
    </cfRule>
    <cfRule type="containsText" dxfId="1801" priority="3857" operator="containsText" text="Deferred">
      <formula>NOT(ISERROR(SEARCH("Deferred",I42)))</formula>
    </cfRule>
    <cfRule type="containsText" dxfId="1800" priority="3858" operator="containsText" text="Deleted">
      <formula>NOT(ISERROR(SEARCH("Deleted",I42)))</formula>
    </cfRule>
    <cfRule type="containsText" dxfId="1799" priority="3859" operator="containsText" text="In Danger of Falling Behind Target">
      <formula>NOT(ISERROR(SEARCH("In Danger of Falling Behind Target",I42)))</formula>
    </cfRule>
    <cfRule type="containsText" dxfId="1798" priority="3860" operator="containsText" text="Not yet due">
      <formula>NOT(ISERROR(SEARCH("Not yet due",I42)))</formula>
    </cfRule>
    <cfRule type="containsText" dxfId="1797" priority="3861" operator="containsText" text="Update not Provided">
      <formula>NOT(ISERROR(SEARCH("Update not Provided",I42)))</formula>
    </cfRule>
    <cfRule type="containsText" dxfId="1796" priority="3862" operator="containsText" text="Not yet due">
      <formula>NOT(ISERROR(SEARCH("Not yet due",I42)))</formula>
    </cfRule>
    <cfRule type="containsText" dxfId="1795" priority="3863" operator="containsText" text="Completed Behind Schedule">
      <formula>NOT(ISERROR(SEARCH("Completed Behind Schedule",I42)))</formula>
    </cfRule>
    <cfRule type="containsText" dxfId="1794" priority="3864" operator="containsText" text="Off Target">
      <formula>NOT(ISERROR(SEARCH("Off Target",I42)))</formula>
    </cfRule>
    <cfRule type="containsText" dxfId="1793" priority="3865" operator="containsText" text="On Track to be Achieved">
      <formula>NOT(ISERROR(SEARCH("On Track to be Achieved",I42)))</formula>
    </cfRule>
    <cfRule type="containsText" dxfId="1792" priority="3866" operator="containsText" text="Fully Achieved">
      <formula>NOT(ISERROR(SEARCH("Fully Achieved",I42)))</formula>
    </cfRule>
    <cfRule type="containsText" dxfId="1791" priority="3867" operator="containsText" text="Not yet due">
      <formula>NOT(ISERROR(SEARCH("Not yet due",I42)))</formula>
    </cfRule>
    <cfRule type="containsText" dxfId="1790" priority="3868" operator="containsText" text="Not Yet Due">
      <formula>NOT(ISERROR(SEARCH("Not Yet Due",I42)))</formula>
    </cfRule>
    <cfRule type="containsText" dxfId="1789" priority="3869" operator="containsText" text="Deferred">
      <formula>NOT(ISERROR(SEARCH("Deferred",I42)))</formula>
    </cfRule>
    <cfRule type="containsText" dxfId="1788" priority="3870" operator="containsText" text="Deleted">
      <formula>NOT(ISERROR(SEARCH("Deleted",I42)))</formula>
    </cfRule>
    <cfRule type="containsText" dxfId="1787" priority="3871" operator="containsText" text="In Danger of Falling Behind Target">
      <formula>NOT(ISERROR(SEARCH("In Danger of Falling Behind Target",I42)))</formula>
    </cfRule>
    <cfRule type="containsText" dxfId="1786" priority="3872" operator="containsText" text="Not yet due">
      <formula>NOT(ISERROR(SEARCH("Not yet due",I42)))</formula>
    </cfRule>
    <cfRule type="containsText" dxfId="1785" priority="3873" operator="containsText" text="Completed Behind Schedule">
      <formula>NOT(ISERROR(SEARCH("Completed Behind Schedule",I42)))</formula>
    </cfRule>
    <cfRule type="containsText" dxfId="1784" priority="3874" operator="containsText" text="Off Target">
      <formula>NOT(ISERROR(SEARCH("Off Target",I42)))</formula>
    </cfRule>
    <cfRule type="containsText" dxfId="1783" priority="3875" operator="containsText" text="In Danger of Falling Behind Target">
      <formula>NOT(ISERROR(SEARCH("In Danger of Falling Behind Target",I42)))</formula>
    </cfRule>
    <cfRule type="containsText" dxfId="1782" priority="3876" operator="containsText" text="On Track to be Achieved">
      <formula>NOT(ISERROR(SEARCH("On Track to be Achieved",I42)))</formula>
    </cfRule>
    <cfRule type="containsText" dxfId="1781" priority="3877" operator="containsText" text="Fully Achieved">
      <formula>NOT(ISERROR(SEARCH("Fully Achieved",I42)))</formula>
    </cfRule>
    <cfRule type="containsText" dxfId="1780" priority="3878" operator="containsText" text="Update not Provided">
      <formula>NOT(ISERROR(SEARCH("Update not Provided",I42)))</formula>
    </cfRule>
    <cfRule type="containsText" dxfId="1779" priority="3879" operator="containsText" text="Not yet due">
      <formula>NOT(ISERROR(SEARCH("Not yet due",I42)))</formula>
    </cfRule>
    <cfRule type="containsText" dxfId="1778" priority="3880" operator="containsText" text="Completed Behind Schedule">
      <formula>NOT(ISERROR(SEARCH("Completed Behind Schedule",I42)))</formula>
    </cfRule>
    <cfRule type="containsText" dxfId="1777" priority="3881" operator="containsText" text="Off Target">
      <formula>NOT(ISERROR(SEARCH("Off Target",I42)))</formula>
    </cfRule>
    <cfRule type="containsText" dxfId="1776" priority="3882" operator="containsText" text="In Danger of Falling Behind Target">
      <formula>NOT(ISERROR(SEARCH("In Danger of Falling Behind Target",I42)))</formula>
    </cfRule>
    <cfRule type="containsText" dxfId="1775" priority="3883" operator="containsText" text="On Track to be Achieved">
      <formula>NOT(ISERROR(SEARCH("On Track to be Achieved",I42)))</formula>
    </cfRule>
    <cfRule type="containsText" dxfId="1774" priority="3884" operator="containsText" text="Fully Achieved">
      <formula>NOT(ISERROR(SEARCH("Fully Achieved",I42)))</formula>
    </cfRule>
    <cfRule type="containsText" dxfId="1773" priority="3885" operator="containsText" text="Fully Achieved">
      <formula>NOT(ISERROR(SEARCH("Fully Achieved",I42)))</formula>
    </cfRule>
    <cfRule type="containsText" dxfId="1772" priority="3886" operator="containsText" text="Fully Achieved">
      <formula>NOT(ISERROR(SEARCH("Fully Achieved",I42)))</formula>
    </cfRule>
    <cfRule type="containsText" dxfId="1771" priority="3887" operator="containsText" text="Deferred">
      <formula>NOT(ISERROR(SEARCH("Deferred",I42)))</formula>
    </cfRule>
    <cfRule type="containsText" dxfId="1770" priority="3888" operator="containsText" text="Deleted">
      <formula>NOT(ISERROR(SEARCH("Deleted",I42)))</formula>
    </cfRule>
    <cfRule type="containsText" dxfId="1769" priority="3889" operator="containsText" text="In Danger of Falling Behind Target">
      <formula>NOT(ISERROR(SEARCH("In Danger of Falling Behind Target",I42)))</formula>
    </cfRule>
    <cfRule type="containsText" dxfId="1768" priority="3890" operator="containsText" text="Not yet due">
      <formula>NOT(ISERROR(SEARCH("Not yet due",I42)))</formula>
    </cfRule>
    <cfRule type="containsText" dxfId="1767" priority="3891" operator="containsText" text="Update not Provided">
      <formula>NOT(ISERROR(SEARCH("Update not Provided",I42)))</formula>
    </cfRule>
  </conditionalFormatting>
  <conditionalFormatting sqref="I50">
    <cfRule type="containsText" dxfId="1766" priority="3820" operator="containsText" text="On track to be achieved">
      <formula>NOT(ISERROR(SEARCH("On track to be achieved",I50)))</formula>
    </cfRule>
    <cfRule type="containsText" dxfId="1765" priority="3821" operator="containsText" text="Deferred">
      <formula>NOT(ISERROR(SEARCH("Deferred",I50)))</formula>
    </cfRule>
    <cfRule type="containsText" dxfId="1764" priority="3822" operator="containsText" text="Deleted">
      <formula>NOT(ISERROR(SEARCH("Deleted",I50)))</formula>
    </cfRule>
    <cfRule type="containsText" dxfId="1763" priority="3823" operator="containsText" text="In Danger of Falling Behind Target">
      <formula>NOT(ISERROR(SEARCH("In Danger of Falling Behind Target",I50)))</formula>
    </cfRule>
    <cfRule type="containsText" dxfId="1762" priority="3824" operator="containsText" text="Not yet due">
      <formula>NOT(ISERROR(SEARCH("Not yet due",I50)))</formula>
    </cfRule>
    <cfRule type="containsText" dxfId="1761" priority="3825" operator="containsText" text="Update not Provided">
      <formula>NOT(ISERROR(SEARCH("Update not Provided",I50)))</formula>
    </cfRule>
    <cfRule type="containsText" dxfId="1760" priority="3826" operator="containsText" text="Not yet due">
      <formula>NOT(ISERROR(SEARCH("Not yet due",I50)))</formula>
    </cfRule>
    <cfRule type="containsText" dxfId="1759" priority="3827" operator="containsText" text="Completed Behind Schedule">
      <formula>NOT(ISERROR(SEARCH("Completed Behind Schedule",I50)))</formula>
    </cfRule>
    <cfRule type="containsText" dxfId="1758" priority="3828" operator="containsText" text="Off Target">
      <formula>NOT(ISERROR(SEARCH("Off Target",I50)))</formula>
    </cfRule>
    <cfRule type="containsText" dxfId="1757" priority="3829" operator="containsText" text="On Track to be Achieved">
      <formula>NOT(ISERROR(SEARCH("On Track to be Achieved",I50)))</formula>
    </cfRule>
    <cfRule type="containsText" dxfId="1756" priority="3830" operator="containsText" text="Fully Achieved">
      <formula>NOT(ISERROR(SEARCH("Fully Achieved",I50)))</formula>
    </cfRule>
    <cfRule type="containsText" dxfId="1755" priority="3831" operator="containsText" text="Not yet due">
      <formula>NOT(ISERROR(SEARCH("Not yet due",I50)))</formula>
    </cfRule>
    <cfRule type="containsText" dxfId="1754" priority="3832" operator="containsText" text="Not Yet Due">
      <formula>NOT(ISERROR(SEARCH("Not Yet Due",I50)))</formula>
    </cfRule>
    <cfRule type="containsText" dxfId="1753" priority="3833" operator="containsText" text="Deferred">
      <formula>NOT(ISERROR(SEARCH("Deferred",I50)))</formula>
    </cfRule>
    <cfRule type="containsText" dxfId="1752" priority="3834" operator="containsText" text="Deleted">
      <formula>NOT(ISERROR(SEARCH("Deleted",I50)))</formula>
    </cfRule>
    <cfRule type="containsText" dxfId="1751" priority="3835" operator="containsText" text="In Danger of Falling Behind Target">
      <formula>NOT(ISERROR(SEARCH("In Danger of Falling Behind Target",I50)))</formula>
    </cfRule>
    <cfRule type="containsText" dxfId="1750" priority="3836" operator="containsText" text="Not yet due">
      <formula>NOT(ISERROR(SEARCH("Not yet due",I50)))</formula>
    </cfRule>
    <cfRule type="containsText" dxfId="1749" priority="3837" operator="containsText" text="Completed Behind Schedule">
      <formula>NOT(ISERROR(SEARCH("Completed Behind Schedule",I50)))</formula>
    </cfRule>
    <cfRule type="containsText" dxfId="1748" priority="3838" operator="containsText" text="Off Target">
      <formula>NOT(ISERROR(SEARCH("Off Target",I50)))</formula>
    </cfRule>
    <cfRule type="containsText" dxfId="1747" priority="3839" operator="containsText" text="In Danger of Falling Behind Target">
      <formula>NOT(ISERROR(SEARCH("In Danger of Falling Behind Target",I50)))</formula>
    </cfRule>
    <cfRule type="containsText" dxfId="1746" priority="3840" operator="containsText" text="On Track to be Achieved">
      <formula>NOT(ISERROR(SEARCH("On Track to be Achieved",I50)))</formula>
    </cfRule>
    <cfRule type="containsText" dxfId="1745" priority="3841" operator="containsText" text="Fully Achieved">
      <formula>NOT(ISERROR(SEARCH("Fully Achieved",I50)))</formula>
    </cfRule>
    <cfRule type="containsText" dxfId="1744" priority="3842" operator="containsText" text="Update not Provided">
      <formula>NOT(ISERROR(SEARCH("Update not Provided",I50)))</formula>
    </cfRule>
    <cfRule type="containsText" dxfId="1743" priority="3843" operator="containsText" text="Not yet due">
      <formula>NOT(ISERROR(SEARCH("Not yet due",I50)))</formula>
    </cfRule>
    <cfRule type="containsText" dxfId="1742" priority="3844" operator="containsText" text="Completed Behind Schedule">
      <formula>NOT(ISERROR(SEARCH("Completed Behind Schedule",I50)))</formula>
    </cfRule>
    <cfRule type="containsText" dxfId="1741" priority="3845" operator="containsText" text="Off Target">
      <formula>NOT(ISERROR(SEARCH("Off Target",I50)))</formula>
    </cfRule>
    <cfRule type="containsText" dxfId="1740" priority="3846" operator="containsText" text="In Danger of Falling Behind Target">
      <formula>NOT(ISERROR(SEARCH("In Danger of Falling Behind Target",I50)))</formula>
    </cfRule>
    <cfRule type="containsText" dxfId="1739" priority="3847" operator="containsText" text="On Track to be Achieved">
      <formula>NOT(ISERROR(SEARCH("On Track to be Achieved",I50)))</formula>
    </cfRule>
    <cfRule type="containsText" dxfId="1738" priority="3848" operator="containsText" text="Fully Achieved">
      <formula>NOT(ISERROR(SEARCH("Fully Achieved",I50)))</formula>
    </cfRule>
    <cfRule type="containsText" dxfId="1737" priority="3849" operator="containsText" text="Fully Achieved">
      <formula>NOT(ISERROR(SEARCH("Fully Achieved",I50)))</formula>
    </cfRule>
    <cfRule type="containsText" dxfId="1736" priority="3850" operator="containsText" text="Fully Achieved">
      <formula>NOT(ISERROR(SEARCH("Fully Achieved",I50)))</formula>
    </cfRule>
    <cfRule type="containsText" dxfId="1735" priority="3851" operator="containsText" text="Deferred">
      <formula>NOT(ISERROR(SEARCH("Deferred",I50)))</formula>
    </cfRule>
    <cfRule type="containsText" dxfId="1734" priority="3852" operator="containsText" text="Deleted">
      <formula>NOT(ISERROR(SEARCH("Deleted",I50)))</formula>
    </cfRule>
    <cfRule type="containsText" dxfId="1733" priority="3853" operator="containsText" text="In Danger of Falling Behind Target">
      <formula>NOT(ISERROR(SEARCH("In Danger of Falling Behind Target",I50)))</formula>
    </cfRule>
    <cfRule type="containsText" dxfId="1732" priority="3854" operator="containsText" text="Not yet due">
      <formula>NOT(ISERROR(SEARCH("Not yet due",I50)))</formula>
    </cfRule>
    <cfRule type="containsText" dxfId="1731" priority="3855" operator="containsText" text="Update not Provided">
      <formula>NOT(ISERROR(SEARCH("Update not Provided",I50)))</formula>
    </cfRule>
  </conditionalFormatting>
  <conditionalFormatting sqref="I61">
    <cfRule type="containsText" dxfId="1730" priority="3784" operator="containsText" text="On track to be achieved">
      <formula>NOT(ISERROR(SEARCH("On track to be achieved",I61)))</formula>
    </cfRule>
    <cfRule type="containsText" dxfId="1729" priority="3785" operator="containsText" text="Deferred">
      <formula>NOT(ISERROR(SEARCH("Deferred",I61)))</formula>
    </cfRule>
    <cfRule type="containsText" dxfId="1728" priority="3786" operator="containsText" text="Deleted">
      <formula>NOT(ISERROR(SEARCH("Deleted",I61)))</formula>
    </cfRule>
    <cfRule type="containsText" dxfId="1727" priority="3787" operator="containsText" text="In Danger of Falling Behind Target">
      <formula>NOT(ISERROR(SEARCH("In Danger of Falling Behind Target",I61)))</formula>
    </cfRule>
    <cfRule type="containsText" dxfId="1726" priority="3788" operator="containsText" text="Not yet due">
      <formula>NOT(ISERROR(SEARCH("Not yet due",I61)))</formula>
    </cfRule>
    <cfRule type="containsText" dxfId="1725" priority="3789" operator="containsText" text="Update not Provided">
      <formula>NOT(ISERROR(SEARCH("Update not Provided",I61)))</formula>
    </cfRule>
    <cfRule type="containsText" dxfId="1724" priority="3790" operator="containsText" text="Not yet due">
      <formula>NOT(ISERROR(SEARCH("Not yet due",I61)))</formula>
    </cfRule>
    <cfRule type="containsText" dxfId="1723" priority="3791" operator="containsText" text="Completed Behind Schedule">
      <formula>NOT(ISERROR(SEARCH("Completed Behind Schedule",I61)))</formula>
    </cfRule>
    <cfRule type="containsText" dxfId="1722" priority="3792" operator="containsText" text="Off Target">
      <formula>NOT(ISERROR(SEARCH("Off Target",I61)))</formula>
    </cfRule>
    <cfRule type="containsText" dxfId="1721" priority="3793" operator="containsText" text="On Track to be Achieved">
      <formula>NOT(ISERROR(SEARCH("On Track to be Achieved",I61)))</formula>
    </cfRule>
    <cfRule type="containsText" dxfId="1720" priority="3794" operator="containsText" text="Fully Achieved">
      <formula>NOT(ISERROR(SEARCH("Fully Achieved",I61)))</formula>
    </cfRule>
    <cfRule type="containsText" dxfId="1719" priority="3795" operator="containsText" text="Not yet due">
      <formula>NOT(ISERROR(SEARCH("Not yet due",I61)))</formula>
    </cfRule>
    <cfRule type="containsText" dxfId="1718" priority="3796" operator="containsText" text="Not Yet Due">
      <formula>NOT(ISERROR(SEARCH("Not Yet Due",I61)))</formula>
    </cfRule>
    <cfRule type="containsText" dxfId="1717" priority="3797" operator="containsText" text="Deferred">
      <formula>NOT(ISERROR(SEARCH("Deferred",I61)))</formula>
    </cfRule>
    <cfRule type="containsText" dxfId="1716" priority="3798" operator="containsText" text="Deleted">
      <formula>NOT(ISERROR(SEARCH("Deleted",I61)))</formula>
    </cfRule>
    <cfRule type="containsText" dxfId="1715" priority="3799" operator="containsText" text="In Danger of Falling Behind Target">
      <formula>NOT(ISERROR(SEARCH("In Danger of Falling Behind Target",I61)))</formula>
    </cfRule>
    <cfRule type="containsText" dxfId="1714" priority="3800" operator="containsText" text="Not yet due">
      <formula>NOT(ISERROR(SEARCH("Not yet due",I61)))</formula>
    </cfRule>
    <cfRule type="containsText" dxfId="1713" priority="3801" operator="containsText" text="Completed Behind Schedule">
      <formula>NOT(ISERROR(SEARCH("Completed Behind Schedule",I61)))</formula>
    </cfRule>
    <cfRule type="containsText" dxfId="1712" priority="3802" operator="containsText" text="Off Target">
      <formula>NOT(ISERROR(SEARCH("Off Target",I61)))</formula>
    </cfRule>
    <cfRule type="containsText" dxfId="1711" priority="3803" operator="containsText" text="In Danger of Falling Behind Target">
      <formula>NOT(ISERROR(SEARCH("In Danger of Falling Behind Target",I61)))</formula>
    </cfRule>
    <cfRule type="containsText" dxfId="1710" priority="3804" operator="containsText" text="On Track to be Achieved">
      <formula>NOT(ISERROR(SEARCH("On Track to be Achieved",I61)))</formula>
    </cfRule>
    <cfRule type="containsText" dxfId="1709" priority="3805" operator="containsText" text="Fully Achieved">
      <formula>NOT(ISERROR(SEARCH("Fully Achieved",I61)))</formula>
    </cfRule>
    <cfRule type="containsText" dxfId="1708" priority="3806" operator="containsText" text="Update not Provided">
      <formula>NOT(ISERROR(SEARCH("Update not Provided",I61)))</formula>
    </cfRule>
    <cfRule type="containsText" dxfId="1707" priority="3807" operator="containsText" text="Not yet due">
      <formula>NOT(ISERROR(SEARCH("Not yet due",I61)))</formula>
    </cfRule>
    <cfRule type="containsText" dxfId="1706" priority="3808" operator="containsText" text="Completed Behind Schedule">
      <formula>NOT(ISERROR(SEARCH("Completed Behind Schedule",I61)))</formula>
    </cfRule>
    <cfRule type="containsText" dxfId="1705" priority="3809" operator="containsText" text="Off Target">
      <formula>NOT(ISERROR(SEARCH("Off Target",I61)))</formula>
    </cfRule>
    <cfRule type="containsText" dxfId="1704" priority="3810" operator="containsText" text="In Danger of Falling Behind Target">
      <formula>NOT(ISERROR(SEARCH("In Danger of Falling Behind Target",I61)))</formula>
    </cfRule>
    <cfRule type="containsText" dxfId="1703" priority="3811" operator="containsText" text="On Track to be Achieved">
      <formula>NOT(ISERROR(SEARCH("On Track to be Achieved",I61)))</formula>
    </cfRule>
    <cfRule type="containsText" dxfId="1702" priority="3812" operator="containsText" text="Fully Achieved">
      <formula>NOT(ISERROR(SEARCH("Fully Achieved",I61)))</formula>
    </cfRule>
    <cfRule type="containsText" dxfId="1701" priority="3813" operator="containsText" text="Fully Achieved">
      <formula>NOT(ISERROR(SEARCH("Fully Achieved",I61)))</formula>
    </cfRule>
    <cfRule type="containsText" dxfId="1700" priority="3814" operator="containsText" text="Fully Achieved">
      <formula>NOT(ISERROR(SEARCH("Fully Achieved",I61)))</formula>
    </cfRule>
    <cfRule type="containsText" dxfId="1699" priority="3815" operator="containsText" text="Deferred">
      <formula>NOT(ISERROR(SEARCH("Deferred",I61)))</formula>
    </cfRule>
    <cfRule type="containsText" dxfId="1698" priority="3816" operator="containsText" text="Deleted">
      <formula>NOT(ISERROR(SEARCH("Deleted",I61)))</formula>
    </cfRule>
    <cfRule type="containsText" dxfId="1697" priority="3817" operator="containsText" text="In Danger of Falling Behind Target">
      <formula>NOT(ISERROR(SEARCH("In Danger of Falling Behind Target",I61)))</formula>
    </cfRule>
    <cfRule type="containsText" dxfId="1696" priority="3818" operator="containsText" text="Not yet due">
      <formula>NOT(ISERROR(SEARCH("Not yet due",I61)))</formula>
    </cfRule>
    <cfRule type="containsText" dxfId="1695" priority="3819" operator="containsText" text="Update not Provided">
      <formula>NOT(ISERROR(SEARCH("Update not Provided",I61)))</formula>
    </cfRule>
  </conditionalFormatting>
  <conditionalFormatting sqref="G3:G25 G27:G28">
    <cfRule type="containsText" dxfId="1694" priority="3676" operator="containsText" text="On track to be achieved">
      <formula>NOT(ISERROR(SEARCH("On track to be achieved",G3)))</formula>
    </cfRule>
    <cfRule type="containsText" dxfId="1693" priority="3677" operator="containsText" text="Deferred">
      <formula>NOT(ISERROR(SEARCH("Deferred",G3)))</formula>
    </cfRule>
    <cfRule type="containsText" dxfId="1692" priority="3678" operator="containsText" text="Deleted">
      <formula>NOT(ISERROR(SEARCH("Deleted",G3)))</formula>
    </cfRule>
    <cfRule type="containsText" dxfId="1691" priority="3679" operator="containsText" text="In Danger of Falling Behind Target">
      <formula>NOT(ISERROR(SEARCH("In Danger of Falling Behind Target",G3)))</formula>
    </cfRule>
    <cfRule type="containsText" dxfId="1690" priority="3680" operator="containsText" text="Not yet due">
      <formula>NOT(ISERROR(SEARCH("Not yet due",G3)))</formula>
    </cfRule>
    <cfRule type="containsText" dxfId="1689" priority="3681" operator="containsText" text="Update not Provided">
      <formula>NOT(ISERROR(SEARCH("Update not Provided",G3)))</formula>
    </cfRule>
    <cfRule type="containsText" dxfId="1688" priority="3682" operator="containsText" text="Not yet due">
      <formula>NOT(ISERROR(SEARCH("Not yet due",G3)))</formula>
    </cfRule>
    <cfRule type="containsText" dxfId="1687" priority="3683" operator="containsText" text="Completed Behind Schedule">
      <formula>NOT(ISERROR(SEARCH("Completed Behind Schedule",G3)))</formula>
    </cfRule>
    <cfRule type="containsText" dxfId="1686" priority="3684" operator="containsText" text="Off Target">
      <formula>NOT(ISERROR(SEARCH("Off Target",G3)))</formula>
    </cfRule>
    <cfRule type="containsText" dxfId="1685" priority="3685" operator="containsText" text="On Track to be Achieved">
      <formula>NOT(ISERROR(SEARCH("On Track to be Achieved",G3)))</formula>
    </cfRule>
    <cfRule type="containsText" dxfId="1684" priority="3686" operator="containsText" text="Fully Achieved">
      <formula>NOT(ISERROR(SEARCH("Fully Achieved",G3)))</formula>
    </cfRule>
    <cfRule type="containsText" dxfId="1683" priority="3687" operator="containsText" text="Not yet due">
      <formula>NOT(ISERROR(SEARCH("Not yet due",G3)))</formula>
    </cfRule>
    <cfRule type="containsText" dxfId="1682" priority="3688" operator="containsText" text="Not Yet Due">
      <formula>NOT(ISERROR(SEARCH("Not Yet Due",G3)))</formula>
    </cfRule>
    <cfRule type="containsText" dxfId="1681" priority="3689" operator="containsText" text="Deferred">
      <formula>NOT(ISERROR(SEARCH("Deferred",G3)))</formula>
    </cfRule>
    <cfRule type="containsText" dxfId="1680" priority="3690" operator="containsText" text="Deleted">
      <formula>NOT(ISERROR(SEARCH("Deleted",G3)))</formula>
    </cfRule>
    <cfRule type="containsText" dxfId="1679" priority="3691" operator="containsText" text="In Danger of Falling Behind Target">
      <formula>NOT(ISERROR(SEARCH("In Danger of Falling Behind Target",G3)))</formula>
    </cfRule>
    <cfRule type="containsText" dxfId="1678" priority="3692" operator="containsText" text="Not yet due">
      <formula>NOT(ISERROR(SEARCH("Not yet due",G3)))</formula>
    </cfRule>
    <cfRule type="containsText" dxfId="1677" priority="3693" operator="containsText" text="Completed Behind Schedule">
      <formula>NOT(ISERROR(SEARCH("Completed Behind Schedule",G3)))</formula>
    </cfRule>
    <cfRule type="containsText" dxfId="1676" priority="3694" operator="containsText" text="Off Target">
      <formula>NOT(ISERROR(SEARCH("Off Target",G3)))</formula>
    </cfRule>
    <cfRule type="containsText" dxfId="1675" priority="3695" operator="containsText" text="In Danger of Falling Behind Target">
      <formula>NOT(ISERROR(SEARCH("In Danger of Falling Behind Target",G3)))</formula>
    </cfRule>
    <cfRule type="containsText" dxfId="1674" priority="3696" operator="containsText" text="On Track to be Achieved">
      <formula>NOT(ISERROR(SEARCH("On Track to be Achieved",G3)))</formula>
    </cfRule>
    <cfRule type="containsText" dxfId="1673" priority="3697" operator="containsText" text="Fully Achieved">
      <formula>NOT(ISERROR(SEARCH("Fully Achieved",G3)))</formula>
    </cfRule>
    <cfRule type="containsText" dxfId="1672" priority="3698" operator="containsText" text="Update not Provided">
      <formula>NOT(ISERROR(SEARCH("Update not Provided",G3)))</formula>
    </cfRule>
    <cfRule type="containsText" dxfId="1671" priority="3699" operator="containsText" text="Not yet due">
      <formula>NOT(ISERROR(SEARCH("Not yet due",G3)))</formula>
    </cfRule>
    <cfRule type="containsText" dxfId="1670" priority="3700" operator="containsText" text="Completed Behind Schedule">
      <formula>NOT(ISERROR(SEARCH("Completed Behind Schedule",G3)))</formula>
    </cfRule>
    <cfRule type="containsText" dxfId="1669" priority="3701" operator="containsText" text="Off Target">
      <formula>NOT(ISERROR(SEARCH("Off Target",G3)))</formula>
    </cfRule>
    <cfRule type="containsText" dxfId="1668" priority="3702" operator="containsText" text="In Danger of Falling Behind Target">
      <formula>NOT(ISERROR(SEARCH("In Danger of Falling Behind Target",G3)))</formula>
    </cfRule>
    <cfRule type="containsText" dxfId="1667" priority="3703" operator="containsText" text="On Track to be Achieved">
      <formula>NOT(ISERROR(SEARCH("On Track to be Achieved",G3)))</formula>
    </cfRule>
    <cfRule type="containsText" dxfId="1666" priority="3704" operator="containsText" text="Fully Achieved">
      <formula>NOT(ISERROR(SEARCH("Fully Achieved",G3)))</formula>
    </cfRule>
    <cfRule type="containsText" dxfId="1665" priority="3705" operator="containsText" text="Fully Achieved">
      <formula>NOT(ISERROR(SEARCH("Fully Achieved",G3)))</formula>
    </cfRule>
    <cfRule type="containsText" dxfId="1664" priority="3706" operator="containsText" text="Fully Achieved">
      <formula>NOT(ISERROR(SEARCH("Fully Achieved",G3)))</formula>
    </cfRule>
    <cfRule type="containsText" dxfId="1663" priority="3707" operator="containsText" text="Deferred">
      <formula>NOT(ISERROR(SEARCH("Deferred",G3)))</formula>
    </cfRule>
    <cfRule type="containsText" dxfId="1662" priority="3708" operator="containsText" text="Deleted">
      <formula>NOT(ISERROR(SEARCH("Deleted",G3)))</formula>
    </cfRule>
    <cfRule type="containsText" dxfId="1661" priority="3709" operator="containsText" text="In Danger of Falling Behind Target">
      <formula>NOT(ISERROR(SEARCH("In Danger of Falling Behind Target",G3)))</formula>
    </cfRule>
    <cfRule type="containsText" dxfId="1660" priority="3710" operator="containsText" text="Not yet due">
      <formula>NOT(ISERROR(SEARCH("Not yet due",G3)))</formula>
    </cfRule>
    <cfRule type="containsText" dxfId="1659" priority="3711" operator="containsText" text="Update not Provided">
      <formula>NOT(ISERROR(SEARCH("Update not Provided",G3)))</formula>
    </cfRule>
  </conditionalFormatting>
  <conditionalFormatting sqref="G29">
    <cfRule type="containsText" dxfId="1658" priority="3640" operator="containsText" text="On track to be achieved">
      <formula>NOT(ISERROR(SEARCH("On track to be achieved",G29)))</formula>
    </cfRule>
    <cfRule type="containsText" dxfId="1657" priority="3641" operator="containsText" text="Deferred">
      <formula>NOT(ISERROR(SEARCH("Deferred",G29)))</formula>
    </cfRule>
    <cfRule type="containsText" dxfId="1656" priority="3642" operator="containsText" text="Deleted">
      <formula>NOT(ISERROR(SEARCH("Deleted",G29)))</formula>
    </cfRule>
    <cfRule type="containsText" dxfId="1655" priority="3643" operator="containsText" text="In Danger of Falling Behind Target">
      <formula>NOT(ISERROR(SEARCH("In Danger of Falling Behind Target",G29)))</formula>
    </cfRule>
    <cfRule type="containsText" dxfId="1654" priority="3644" operator="containsText" text="Not yet due">
      <formula>NOT(ISERROR(SEARCH("Not yet due",G29)))</formula>
    </cfRule>
    <cfRule type="containsText" dxfId="1653" priority="3645" operator="containsText" text="Update not Provided">
      <formula>NOT(ISERROR(SEARCH("Update not Provided",G29)))</formula>
    </cfRule>
    <cfRule type="containsText" dxfId="1652" priority="3646" operator="containsText" text="Not yet due">
      <formula>NOT(ISERROR(SEARCH("Not yet due",G29)))</formula>
    </cfRule>
    <cfRule type="containsText" dxfId="1651" priority="3647" operator="containsText" text="Completed Behind Schedule">
      <formula>NOT(ISERROR(SEARCH("Completed Behind Schedule",G29)))</formula>
    </cfRule>
    <cfRule type="containsText" dxfId="1650" priority="3648" operator="containsText" text="Off Target">
      <formula>NOT(ISERROR(SEARCH("Off Target",G29)))</formula>
    </cfRule>
    <cfRule type="containsText" dxfId="1649" priority="3649" operator="containsText" text="On Track to be Achieved">
      <formula>NOT(ISERROR(SEARCH("On Track to be Achieved",G29)))</formula>
    </cfRule>
    <cfRule type="containsText" dxfId="1648" priority="3650" operator="containsText" text="Fully Achieved">
      <formula>NOT(ISERROR(SEARCH("Fully Achieved",G29)))</formula>
    </cfRule>
    <cfRule type="containsText" dxfId="1647" priority="3651" operator="containsText" text="Not yet due">
      <formula>NOT(ISERROR(SEARCH("Not yet due",G29)))</formula>
    </cfRule>
    <cfRule type="containsText" dxfId="1646" priority="3652" operator="containsText" text="Not Yet Due">
      <formula>NOT(ISERROR(SEARCH("Not Yet Due",G29)))</formula>
    </cfRule>
    <cfRule type="containsText" dxfId="1645" priority="3653" operator="containsText" text="Deferred">
      <formula>NOT(ISERROR(SEARCH("Deferred",G29)))</formula>
    </cfRule>
    <cfRule type="containsText" dxfId="1644" priority="3654" operator="containsText" text="Deleted">
      <formula>NOT(ISERROR(SEARCH("Deleted",G29)))</formula>
    </cfRule>
    <cfRule type="containsText" dxfId="1643" priority="3655" operator="containsText" text="In Danger of Falling Behind Target">
      <formula>NOT(ISERROR(SEARCH("In Danger of Falling Behind Target",G29)))</formula>
    </cfRule>
    <cfRule type="containsText" dxfId="1642" priority="3656" operator="containsText" text="Not yet due">
      <formula>NOT(ISERROR(SEARCH("Not yet due",G29)))</formula>
    </cfRule>
    <cfRule type="containsText" dxfId="1641" priority="3657" operator="containsText" text="Completed Behind Schedule">
      <formula>NOT(ISERROR(SEARCH("Completed Behind Schedule",G29)))</formula>
    </cfRule>
    <cfRule type="containsText" dxfId="1640" priority="3658" operator="containsText" text="Off Target">
      <formula>NOT(ISERROR(SEARCH("Off Target",G29)))</formula>
    </cfRule>
    <cfRule type="containsText" dxfId="1639" priority="3659" operator="containsText" text="In Danger of Falling Behind Target">
      <formula>NOT(ISERROR(SEARCH("In Danger of Falling Behind Target",G29)))</formula>
    </cfRule>
    <cfRule type="containsText" dxfId="1638" priority="3660" operator="containsText" text="On Track to be Achieved">
      <formula>NOT(ISERROR(SEARCH("On Track to be Achieved",G29)))</formula>
    </cfRule>
    <cfRule type="containsText" dxfId="1637" priority="3661" operator="containsText" text="Fully Achieved">
      <formula>NOT(ISERROR(SEARCH("Fully Achieved",G29)))</formula>
    </cfRule>
    <cfRule type="containsText" dxfId="1636" priority="3662" operator="containsText" text="Update not Provided">
      <formula>NOT(ISERROR(SEARCH("Update not Provided",G29)))</formula>
    </cfRule>
    <cfRule type="containsText" dxfId="1635" priority="3663" operator="containsText" text="Not yet due">
      <formula>NOT(ISERROR(SEARCH("Not yet due",G29)))</formula>
    </cfRule>
    <cfRule type="containsText" dxfId="1634" priority="3664" operator="containsText" text="Completed Behind Schedule">
      <formula>NOT(ISERROR(SEARCH("Completed Behind Schedule",G29)))</formula>
    </cfRule>
    <cfRule type="containsText" dxfId="1633" priority="3665" operator="containsText" text="Off Target">
      <formula>NOT(ISERROR(SEARCH("Off Target",G29)))</formula>
    </cfRule>
    <cfRule type="containsText" dxfId="1632" priority="3666" operator="containsText" text="In Danger of Falling Behind Target">
      <formula>NOT(ISERROR(SEARCH("In Danger of Falling Behind Target",G29)))</formula>
    </cfRule>
    <cfRule type="containsText" dxfId="1631" priority="3667" operator="containsText" text="On Track to be Achieved">
      <formula>NOT(ISERROR(SEARCH("On Track to be Achieved",G29)))</formula>
    </cfRule>
    <cfRule type="containsText" dxfId="1630" priority="3668" operator="containsText" text="Fully Achieved">
      <formula>NOT(ISERROR(SEARCH("Fully Achieved",G29)))</formula>
    </cfRule>
    <cfRule type="containsText" dxfId="1629" priority="3669" operator="containsText" text="Fully Achieved">
      <formula>NOT(ISERROR(SEARCH("Fully Achieved",G29)))</formula>
    </cfRule>
    <cfRule type="containsText" dxfId="1628" priority="3670" operator="containsText" text="Fully Achieved">
      <formula>NOT(ISERROR(SEARCH("Fully Achieved",G29)))</formula>
    </cfRule>
    <cfRule type="containsText" dxfId="1627" priority="3671" operator="containsText" text="Deferred">
      <formula>NOT(ISERROR(SEARCH("Deferred",G29)))</formula>
    </cfRule>
    <cfRule type="containsText" dxfId="1626" priority="3672" operator="containsText" text="Deleted">
      <formula>NOT(ISERROR(SEARCH("Deleted",G29)))</formula>
    </cfRule>
    <cfRule type="containsText" dxfId="1625" priority="3673" operator="containsText" text="In Danger of Falling Behind Target">
      <formula>NOT(ISERROR(SEARCH("In Danger of Falling Behind Target",G29)))</formula>
    </cfRule>
    <cfRule type="containsText" dxfId="1624" priority="3674" operator="containsText" text="Not yet due">
      <formula>NOT(ISERROR(SEARCH("Not yet due",G29)))</formula>
    </cfRule>
    <cfRule type="containsText" dxfId="1623" priority="3675" operator="containsText" text="Update not Provided">
      <formula>NOT(ISERROR(SEARCH("Update not Provided",G29)))</formula>
    </cfRule>
  </conditionalFormatting>
  <conditionalFormatting sqref="G30:G37">
    <cfRule type="containsText" dxfId="1622" priority="3604" operator="containsText" text="On track to be achieved">
      <formula>NOT(ISERROR(SEARCH("On track to be achieved",G30)))</formula>
    </cfRule>
    <cfRule type="containsText" dxfId="1621" priority="3605" operator="containsText" text="Deferred">
      <formula>NOT(ISERROR(SEARCH("Deferred",G30)))</formula>
    </cfRule>
    <cfRule type="containsText" dxfId="1620" priority="3606" operator="containsText" text="Deleted">
      <formula>NOT(ISERROR(SEARCH("Deleted",G30)))</formula>
    </cfRule>
    <cfRule type="containsText" dxfId="1619" priority="3607" operator="containsText" text="In Danger of Falling Behind Target">
      <formula>NOT(ISERROR(SEARCH("In Danger of Falling Behind Target",G30)))</formula>
    </cfRule>
    <cfRule type="containsText" dxfId="1618" priority="3608" operator="containsText" text="Not yet due">
      <formula>NOT(ISERROR(SEARCH("Not yet due",G30)))</formula>
    </cfRule>
    <cfRule type="containsText" dxfId="1617" priority="3609" operator="containsText" text="Update not Provided">
      <formula>NOT(ISERROR(SEARCH("Update not Provided",G30)))</formula>
    </cfRule>
    <cfRule type="containsText" dxfId="1616" priority="3610" operator="containsText" text="Not yet due">
      <formula>NOT(ISERROR(SEARCH("Not yet due",G30)))</formula>
    </cfRule>
    <cfRule type="containsText" dxfId="1615" priority="3611" operator="containsText" text="Completed Behind Schedule">
      <formula>NOT(ISERROR(SEARCH("Completed Behind Schedule",G30)))</formula>
    </cfRule>
    <cfRule type="containsText" dxfId="1614" priority="3612" operator="containsText" text="Off Target">
      <formula>NOT(ISERROR(SEARCH("Off Target",G30)))</formula>
    </cfRule>
    <cfRule type="containsText" dxfId="1613" priority="3613" operator="containsText" text="On Track to be Achieved">
      <formula>NOT(ISERROR(SEARCH("On Track to be Achieved",G30)))</formula>
    </cfRule>
    <cfRule type="containsText" dxfId="1612" priority="3614" operator="containsText" text="Fully Achieved">
      <formula>NOT(ISERROR(SEARCH("Fully Achieved",G30)))</formula>
    </cfRule>
    <cfRule type="containsText" dxfId="1611" priority="3615" operator="containsText" text="Not yet due">
      <formula>NOT(ISERROR(SEARCH("Not yet due",G30)))</formula>
    </cfRule>
    <cfRule type="containsText" dxfId="1610" priority="3616" operator="containsText" text="Not Yet Due">
      <formula>NOT(ISERROR(SEARCH("Not Yet Due",G30)))</formula>
    </cfRule>
    <cfRule type="containsText" dxfId="1609" priority="3617" operator="containsText" text="Deferred">
      <formula>NOT(ISERROR(SEARCH("Deferred",G30)))</formula>
    </cfRule>
    <cfRule type="containsText" dxfId="1608" priority="3618" operator="containsText" text="Deleted">
      <formula>NOT(ISERROR(SEARCH("Deleted",G30)))</formula>
    </cfRule>
    <cfRule type="containsText" dxfId="1607" priority="3619" operator="containsText" text="In Danger of Falling Behind Target">
      <formula>NOT(ISERROR(SEARCH("In Danger of Falling Behind Target",G30)))</formula>
    </cfRule>
    <cfRule type="containsText" dxfId="1606" priority="3620" operator="containsText" text="Not yet due">
      <formula>NOT(ISERROR(SEARCH("Not yet due",G30)))</formula>
    </cfRule>
    <cfRule type="containsText" dxfId="1605" priority="3621" operator="containsText" text="Completed Behind Schedule">
      <formula>NOT(ISERROR(SEARCH("Completed Behind Schedule",G30)))</formula>
    </cfRule>
    <cfRule type="containsText" dxfId="1604" priority="3622" operator="containsText" text="Off Target">
      <formula>NOT(ISERROR(SEARCH("Off Target",G30)))</formula>
    </cfRule>
    <cfRule type="containsText" dxfId="1603" priority="3623" operator="containsText" text="In Danger of Falling Behind Target">
      <formula>NOT(ISERROR(SEARCH("In Danger of Falling Behind Target",G30)))</formula>
    </cfRule>
    <cfRule type="containsText" dxfId="1602" priority="3624" operator="containsText" text="On Track to be Achieved">
      <formula>NOT(ISERROR(SEARCH("On Track to be Achieved",G30)))</formula>
    </cfRule>
    <cfRule type="containsText" dxfId="1601" priority="3625" operator="containsText" text="Fully Achieved">
      <formula>NOT(ISERROR(SEARCH("Fully Achieved",G30)))</formula>
    </cfRule>
    <cfRule type="containsText" dxfId="1600" priority="3626" operator="containsText" text="Update not Provided">
      <formula>NOT(ISERROR(SEARCH("Update not Provided",G30)))</formula>
    </cfRule>
    <cfRule type="containsText" dxfId="1599" priority="3627" operator="containsText" text="Not yet due">
      <formula>NOT(ISERROR(SEARCH("Not yet due",G30)))</formula>
    </cfRule>
    <cfRule type="containsText" dxfId="1598" priority="3628" operator="containsText" text="Completed Behind Schedule">
      <formula>NOT(ISERROR(SEARCH("Completed Behind Schedule",G30)))</formula>
    </cfRule>
    <cfRule type="containsText" dxfId="1597" priority="3629" operator="containsText" text="Off Target">
      <formula>NOT(ISERROR(SEARCH("Off Target",G30)))</formula>
    </cfRule>
    <cfRule type="containsText" dxfId="1596" priority="3630" operator="containsText" text="In Danger of Falling Behind Target">
      <formula>NOT(ISERROR(SEARCH("In Danger of Falling Behind Target",G30)))</formula>
    </cfRule>
    <cfRule type="containsText" dxfId="1595" priority="3631" operator="containsText" text="On Track to be Achieved">
      <formula>NOT(ISERROR(SEARCH("On Track to be Achieved",G30)))</formula>
    </cfRule>
    <cfRule type="containsText" dxfId="1594" priority="3632" operator="containsText" text="Fully Achieved">
      <formula>NOT(ISERROR(SEARCH("Fully Achieved",G30)))</formula>
    </cfRule>
    <cfRule type="containsText" dxfId="1593" priority="3633" operator="containsText" text="Fully Achieved">
      <formula>NOT(ISERROR(SEARCH("Fully Achieved",G30)))</formula>
    </cfRule>
    <cfRule type="containsText" dxfId="1592" priority="3634" operator="containsText" text="Fully Achieved">
      <formula>NOT(ISERROR(SEARCH("Fully Achieved",G30)))</formula>
    </cfRule>
    <cfRule type="containsText" dxfId="1591" priority="3635" operator="containsText" text="Deferred">
      <formula>NOT(ISERROR(SEARCH("Deferred",G30)))</formula>
    </cfRule>
    <cfRule type="containsText" dxfId="1590" priority="3636" operator="containsText" text="Deleted">
      <formula>NOT(ISERROR(SEARCH("Deleted",G30)))</formula>
    </cfRule>
    <cfRule type="containsText" dxfId="1589" priority="3637" operator="containsText" text="In Danger of Falling Behind Target">
      <formula>NOT(ISERROR(SEARCH("In Danger of Falling Behind Target",G30)))</formula>
    </cfRule>
    <cfRule type="containsText" dxfId="1588" priority="3638" operator="containsText" text="Not yet due">
      <formula>NOT(ISERROR(SEARCH("Not yet due",G30)))</formula>
    </cfRule>
    <cfRule type="containsText" dxfId="1587" priority="3639" operator="containsText" text="Update not Provided">
      <formula>NOT(ISERROR(SEARCH("Update not Provided",G30)))</formula>
    </cfRule>
  </conditionalFormatting>
  <conditionalFormatting sqref="G38:G39">
    <cfRule type="containsText" dxfId="1586" priority="3568" operator="containsText" text="On track to be achieved">
      <formula>NOT(ISERROR(SEARCH("On track to be achieved",G38)))</formula>
    </cfRule>
    <cfRule type="containsText" dxfId="1585" priority="3569" operator="containsText" text="Deferred">
      <formula>NOT(ISERROR(SEARCH("Deferred",G38)))</formula>
    </cfRule>
    <cfRule type="containsText" dxfId="1584" priority="3570" operator="containsText" text="Deleted">
      <formula>NOT(ISERROR(SEARCH("Deleted",G38)))</formula>
    </cfRule>
    <cfRule type="containsText" dxfId="1583" priority="3571" operator="containsText" text="In Danger of Falling Behind Target">
      <formula>NOT(ISERROR(SEARCH("In Danger of Falling Behind Target",G38)))</formula>
    </cfRule>
    <cfRule type="containsText" dxfId="1582" priority="3572" operator="containsText" text="Not yet due">
      <formula>NOT(ISERROR(SEARCH("Not yet due",G38)))</formula>
    </cfRule>
    <cfRule type="containsText" dxfId="1581" priority="3573" operator="containsText" text="Update not Provided">
      <formula>NOT(ISERROR(SEARCH("Update not Provided",G38)))</formula>
    </cfRule>
    <cfRule type="containsText" dxfId="1580" priority="3574" operator="containsText" text="Not yet due">
      <formula>NOT(ISERROR(SEARCH("Not yet due",G38)))</formula>
    </cfRule>
    <cfRule type="containsText" dxfId="1579" priority="3575" operator="containsText" text="Completed Behind Schedule">
      <formula>NOT(ISERROR(SEARCH("Completed Behind Schedule",G38)))</formula>
    </cfRule>
    <cfRule type="containsText" dxfId="1578" priority="3576" operator="containsText" text="Off Target">
      <formula>NOT(ISERROR(SEARCH("Off Target",G38)))</formula>
    </cfRule>
    <cfRule type="containsText" dxfId="1577" priority="3577" operator="containsText" text="On Track to be Achieved">
      <formula>NOT(ISERROR(SEARCH("On Track to be Achieved",G38)))</formula>
    </cfRule>
    <cfRule type="containsText" dxfId="1576" priority="3578" operator="containsText" text="Fully Achieved">
      <formula>NOT(ISERROR(SEARCH("Fully Achieved",G38)))</formula>
    </cfRule>
    <cfRule type="containsText" dxfId="1575" priority="3579" operator="containsText" text="Not yet due">
      <formula>NOT(ISERROR(SEARCH("Not yet due",G38)))</formula>
    </cfRule>
    <cfRule type="containsText" dxfId="1574" priority="3580" operator="containsText" text="Not Yet Due">
      <formula>NOT(ISERROR(SEARCH("Not Yet Due",G38)))</formula>
    </cfRule>
    <cfRule type="containsText" dxfId="1573" priority="3581" operator="containsText" text="Deferred">
      <formula>NOT(ISERROR(SEARCH("Deferred",G38)))</formula>
    </cfRule>
    <cfRule type="containsText" dxfId="1572" priority="3582" operator="containsText" text="Deleted">
      <formula>NOT(ISERROR(SEARCH("Deleted",G38)))</formula>
    </cfRule>
    <cfRule type="containsText" dxfId="1571" priority="3583" operator="containsText" text="In Danger of Falling Behind Target">
      <formula>NOT(ISERROR(SEARCH("In Danger of Falling Behind Target",G38)))</formula>
    </cfRule>
    <cfRule type="containsText" dxfId="1570" priority="3584" operator="containsText" text="Not yet due">
      <formula>NOT(ISERROR(SEARCH("Not yet due",G38)))</formula>
    </cfRule>
    <cfRule type="containsText" dxfId="1569" priority="3585" operator="containsText" text="Completed Behind Schedule">
      <formula>NOT(ISERROR(SEARCH("Completed Behind Schedule",G38)))</formula>
    </cfRule>
    <cfRule type="containsText" dxfId="1568" priority="3586" operator="containsText" text="Off Target">
      <formula>NOT(ISERROR(SEARCH("Off Target",G38)))</formula>
    </cfRule>
    <cfRule type="containsText" dxfId="1567" priority="3587" operator="containsText" text="In Danger of Falling Behind Target">
      <formula>NOT(ISERROR(SEARCH("In Danger of Falling Behind Target",G38)))</formula>
    </cfRule>
    <cfRule type="containsText" dxfId="1566" priority="3588" operator="containsText" text="On Track to be Achieved">
      <formula>NOT(ISERROR(SEARCH("On Track to be Achieved",G38)))</formula>
    </cfRule>
    <cfRule type="containsText" dxfId="1565" priority="3589" operator="containsText" text="Fully Achieved">
      <formula>NOT(ISERROR(SEARCH("Fully Achieved",G38)))</formula>
    </cfRule>
    <cfRule type="containsText" dxfId="1564" priority="3590" operator="containsText" text="Update not Provided">
      <formula>NOT(ISERROR(SEARCH("Update not Provided",G38)))</formula>
    </cfRule>
    <cfRule type="containsText" dxfId="1563" priority="3591" operator="containsText" text="Not yet due">
      <formula>NOT(ISERROR(SEARCH("Not yet due",G38)))</formula>
    </cfRule>
    <cfRule type="containsText" dxfId="1562" priority="3592" operator="containsText" text="Completed Behind Schedule">
      <formula>NOT(ISERROR(SEARCH("Completed Behind Schedule",G38)))</formula>
    </cfRule>
    <cfRule type="containsText" dxfId="1561" priority="3593" operator="containsText" text="Off Target">
      <formula>NOT(ISERROR(SEARCH("Off Target",G38)))</formula>
    </cfRule>
    <cfRule type="containsText" dxfId="1560" priority="3594" operator="containsText" text="In Danger of Falling Behind Target">
      <formula>NOT(ISERROR(SEARCH("In Danger of Falling Behind Target",G38)))</formula>
    </cfRule>
    <cfRule type="containsText" dxfId="1559" priority="3595" operator="containsText" text="On Track to be Achieved">
      <formula>NOT(ISERROR(SEARCH("On Track to be Achieved",G38)))</formula>
    </cfRule>
    <cfRule type="containsText" dxfId="1558" priority="3596" operator="containsText" text="Fully Achieved">
      <formula>NOT(ISERROR(SEARCH("Fully Achieved",G38)))</formula>
    </cfRule>
    <cfRule type="containsText" dxfId="1557" priority="3597" operator="containsText" text="Fully Achieved">
      <formula>NOT(ISERROR(SEARCH("Fully Achieved",G38)))</formula>
    </cfRule>
    <cfRule type="containsText" dxfId="1556" priority="3598" operator="containsText" text="Fully Achieved">
      <formula>NOT(ISERROR(SEARCH("Fully Achieved",G38)))</formula>
    </cfRule>
    <cfRule type="containsText" dxfId="1555" priority="3599" operator="containsText" text="Deferred">
      <formula>NOT(ISERROR(SEARCH("Deferred",G38)))</formula>
    </cfRule>
    <cfRule type="containsText" dxfId="1554" priority="3600" operator="containsText" text="Deleted">
      <formula>NOT(ISERROR(SEARCH("Deleted",G38)))</formula>
    </cfRule>
    <cfRule type="containsText" dxfId="1553" priority="3601" operator="containsText" text="In Danger of Falling Behind Target">
      <formula>NOT(ISERROR(SEARCH("In Danger of Falling Behind Target",G38)))</formula>
    </cfRule>
    <cfRule type="containsText" dxfId="1552" priority="3602" operator="containsText" text="Not yet due">
      <formula>NOT(ISERROR(SEARCH("Not yet due",G38)))</formula>
    </cfRule>
    <cfRule type="containsText" dxfId="1551" priority="3603" operator="containsText" text="Update not Provided">
      <formula>NOT(ISERROR(SEARCH("Update not Provided",G38)))</formula>
    </cfRule>
  </conditionalFormatting>
  <conditionalFormatting sqref="G38:G39">
    <cfRule type="containsText" dxfId="1550" priority="3532" operator="containsText" text="On track to be achieved">
      <formula>NOT(ISERROR(SEARCH("On track to be achieved",G38)))</formula>
    </cfRule>
    <cfRule type="containsText" dxfId="1549" priority="3533" operator="containsText" text="Deferred">
      <formula>NOT(ISERROR(SEARCH("Deferred",G38)))</formula>
    </cfRule>
    <cfRule type="containsText" dxfId="1548" priority="3534" operator="containsText" text="Deleted">
      <formula>NOT(ISERROR(SEARCH("Deleted",G38)))</formula>
    </cfRule>
    <cfRule type="containsText" dxfId="1547" priority="3535" operator="containsText" text="In Danger of Falling Behind Target">
      <formula>NOT(ISERROR(SEARCH("In Danger of Falling Behind Target",G38)))</formula>
    </cfRule>
    <cfRule type="containsText" dxfId="1546" priority="3536" operator="containsText" text="Not yet due">
      <formula>NOT(ISERROR(SEARCH("Not yet due",G38)))</formula>
    </cfRule>
    <cfRule type="containsText" dxfId="1545" priority="3537" operator="containsText" text="Update not Provided">
      <formula>NOT(ISERROR(SEARCH("Update not Provided",G38)))</formula>
    </cfRule>
    <cfRule type="containsText" dxfId="1544" priority="3538" operator="containsText" text="Not yet due">
      <formula>NOT(ISERROR(SEARCH("Not yet due",G38)))</formula>
    </cfRule>
    <cfRule type="containsText" dxfId="1543" priority="3539" operator="containsText" text="Completed Behind Schedule">
      <formula>NOT(ISERROR(SEARCH("Completed Behind Schedule",G38)))</formula>
    </cfRule>
    <cfRule type="containsText" dxfId="1542" priority="3540" operator="containsText" text="Off Target">
      <formula>NOT(ISERROR(SEARCH("Off Target",G38)))</formula>
    </cfRule>
    <cfRule type="containsText" dxfId="1541" priority="3541" operator="containsText" text="On Track to be Achieved">
      <formula>NOT(ISERROR(SEARCH("On Track to be Achieved",G38)))</formula>
    </cfRule>
    <cfRule type="containsText" dxfId="1540" priority="3542" operator="containsText" text="Fully Achieved">
      <formula>NOT(ISERROR(SEARCH("Fully Achieved",G38)))</formula>
    </cfRule>
    <cfRule type="containsText" dxfId="1539" priority="3543" operator="containsText" text="Not yet due">
      <formula>NOT(ISERROR(SEARCH("Not yet due",G38)))</formula>
    </cfRule>
    <cfRule type="containsText" dxfId="1538" priority="3544" operator="containsText" text="Not Yet Due">
      <formula>NOT(ISERROR(SEARCH("Not Yet Due",G38)))</formula>
    </cfRule>
    <cfRule type="containsText" dxfId="1537" priority="3545" operator="containsText" text="Deferred">
      <formula>NOT(ISERROR(SEARCH("Deferred",G38)))</formula>
    </cfRule>
    <cfRule type="containsText" dxfId="1536" priority="3546" operator="containsText" text="Deleted">
      <formula>NOT(ISERROR(SEARCH("Deleted",G38)))</formula>
    </cfRule>
    <cfRule type="containsText" dxfId="1535" priority="3547" operator="containsText" text="In Danger of Falling Behind Target">
      <formula>NOT(ISERROR(SEARCH("In Danger of Falling Behind Target",G38)))</formula>
    </cfRule>
    <cfRule type="containsText" dxfId="1534" priority="3548" operator="containsText" text="Not yet due">
      <formula>NOT(ISERROR(SEARCH("Not yet due",G38)))</formula>
    </cfRule>
    <cfRule type="containsText" dxfId="1533" priority="3549" operator="containsText" text="Completed Behind Schedule">
      <formula>NOT(ISERROR(SEARCH("Completed Behind Schedule",G38)))</formula>
    </cfRule>
    <cfRule type="containsText" dxfId="1532" priority="3550" operator="containsText" text="Off Target">
      <formula>NOT(ISERROR(SEARCH("Off Target",G38)))</formula>
    </cfRule>
    <cfRule type="containsText" dxfId="1531" priority="3551" operator="containsText" text="In Danger of Falling Behind Target">
      <formula>NOT(ISERROR(SEARCH("In Danger of Falling Behind Target",G38)))</formula>
    </cfRule>
    <cfRule type="containsText" dxfId="1530" priority="3552" operator="containsText" text="On Track to be Achieved">
      <formula>NOT(ISERROR(SEARCH("On Track to be Achieved",G38)))</formula>
    </cfRule>
    <cfRule type="containsText" dxfId="1529" priority="3553" operator="containsText" text="Fully Achieved">
      <formula>NOT(ISERROR(SEARCH("Fully Achieved",G38)))</formula>
    </cfRule>
    <cfRule type="containsText" dxfId="1528" priority="3554" operator="containsText" text="Update not Provided">
      <formula>NOT(ISERROR(SEARCH("Update not Provided",G38)))</formula>
    </cfRule>
    <cfRule type="containsText" dxfId="1527" priority="3555" operator="containsText" text="Not yet due">
      <formula>NOT(ISERROR(SEARCH("Not yet due",G38)))</formula>
    </cfRule>
    <cfRule type="containsText" dxfId="1526" priority="3556" operator="containsText" text="Completed Behind Schedule">
      <formula>NOT(ISERROR(SEARCH("Completed Behind Schedule",G38)))</formula>
    </cfRule>
    <cfRule type="containsText" dxfId="1525" priority="3557" operator="containsText" text="Off Target">
      <formula>NOT(ISERROR(SEARCH("Off Target",G38)))</formula>
    </cfRule>
    <cfRule type="containsText" dxfId="1524" priority="3558" operator="containsText" text="In Danger of Falling Behind Target">
      <formula>NOT(ISERROR(SEARCH("In Danger of Falling Behind Target",G38)))</formula>
    </cfRule>
    <cfRule type="containsText" dxfId="1523" priority="3559" operator="containsText" text="On Track to be Achieved">
      <formula>NOT(ISERROR(SEARCH("On Track to be Achieved",G38)))</formula>
    </cfRule>
    <cfRule type="containsText" dxfId="1522" priority="3560" operator="containsText" text="Fully Achieved">
      <formula>NOT(ISERROR(SEARCH("Fully Achieved",G38)))</formula>
    </cfRule>
    <cfRule type="containsText" dxfId="1521" priority="3561" operator="containsText" text="Fully Achieved">
      <formula>NOT(ISERROR(SEARCH("Fully Achieved",G38)))</formula>
    </cfRule>
    <cfRule type="containsText" dxfId="1520" priority="3562" operator="containsText" text="Fully Achieved">
      <formula>NOT(ISERROR(SEARCH("Fully Achieved",G38)))</formula>
    </cfRule>
    <cfRule type="containsText" dxfId="1519" priority="3563" operator="containsText" text="Deferred">
      <formula>NOT(ISERROR(SEARCH("Deferred",G38)))</formula>
    </cfRule>
    <cfRule type="containsText" dxfId="1518" priority="3564" operator="containsText" text="Deleted">
      <formula>NOT(ISERROR(SEARCH("Deleted",G38)))</formula>
    </cfRule>
    <cfRule type="containsText" dxfId="1517" priority="3565" operator="containsText" text="In Danger of Falling Behind Target">
      <formula>NOT(ISERROR(SEARCH("In Danger of Falling Behind Target",G38)))</formula>
    </cfRule>
    <cfRule type="containsText" dxfId="1516" priority="3566" operator="containsText" text="Not yet due">
      <formula>NOT(ISERROR(SEARCH("Not yet due",G38)))</formula>
    </cfRule>
    <cfRule type="containsText" dxfId="1515" priority="3567" operator="containsText" text="Update not Provided">
      <formula>NOT(ISERROR(SEARCH("Update not Provided",G38)))</formula>
    </cfRule>
  </conditionalFormatting>
  <conditionalFormatting sqref="G40:G41">
    <cfRule type="containsText" dxfId="1514" priority="3496" operator="containsText" text="On track to be achieved">
      <formula>NOT(ISERROR(SEARCH("On track to be achieved",G40)))</formula>
    </cfRule>
    <cfRule type="containsText" dxfId="1513" priority="3497" operator="containsText" text="Deferred">
      <formula>NOT(ISERROR(SEARCH("Deferred",G40)))</formula>
    </cfRule>
    <cfRule type="containsText" dxfId="1512" priority="3498" operator="containsText" text="Deleted">
      <formula>NOT(ISERROR(SEARCH("Deleted",G40)))</formula>
    </cfRule>
    <cfRule type="containsText" dxfId="1511" priority="3499" operator="containsText" text="In Danger of Falling Behind Target">
      <formula>NOT(ISERROR(SEARCH("In Danger of Falling Behind Target",G40)))</formula>
    </cfRule>
    <cfRule type="containsText" dxfId="1510" priority="3500" operator="containsText" text="Not yet due">
      <formula>NOT(ISERROR(SEARCH("Not yet due",G40)))</formula>
    </cfRule>
    <cfRule type="containsText" dxfId="1509" priority="3501" operator="containsText" text="Update not Provided">
      <formula>NOT(ISERROR(SEARCH("Update not Provided",G40)))</formula>
    </cfRule>
    <cfRule type="containsText" dxfId="1508" priority="3502" operator="containsText" text="Not yet due">
      <formula>NOT(ISERROR(SEARCH("Not yet due",G40)))</formula>
    </cfRule>
    <cfRule type="containsText" dxfId="1507" priority="3503" operator="containsText" text="Completed Behind Schedule">
      <formula>NOT(ISERROR(SEARCH("Completed Behind Schedule",G40)))</formula>
    </cfRule>
    <cfRule type="containsText" dxfId="1506" priority="3504" operator="containsText" text="Off Target">
      <formula>NOT(ISERROR(SEARCH("Off Target",G40)))</formula>
    </cfRule>
    <cfRule type="containsText" dxfId="1505" priority="3505" operator="containsText" text="On Track to be Achieved">
      <formula>NOT(ISERROR(SEARCH("On Track to be Achieved",G40)))</formula>
    </cfRule>
    <cfRule type="containsText" dxfId="1504" priority="3506" operator="containsText" text="Fully Achieved">
      <formula>NOT(ISERROR(SEARCH("Fully Achieved",G40)))</formula>
    </cfRule>
    <cfRule type="containsText" dxfId="1503" priority="3507" operator="containsText" text="Not yet due">
      <formula>NOT(ISERROR(SEARCH("Not yet due",G40)))</formula>
    </cfRule>
    <cfRule type="containsText" dxfId="1502" priority="3508" operator="containsText" text="Not Yet Due">
      <formula>NOT(ISERROR(SEARCH("Not Yet Due",G40)))</formula>
    </cfRule>
    <cfRule type="containsText" dxfId="1501" priority="3509" operator="containsText" text="Deferred">
      <formula>NOT(ISERROR(SEARCH("Deferred",G40)))</formula>
    </cfRule>
    <cfRule type="containsText" dxfId="1500" priority="3510" operator="containsText" text="Deleted">
      <formula>NOT(ISERROR(SEARCH("Deleted",G40)))</formula>
    </cfRule>
    <cfRule type="containsText" dxfId="1499" priority="3511" operator="containsText" text="In Danger of Falling Behind Target">
      <formula>NOT(ISERROR(SEARCH("In Danger of Falling Behind Target",G40)))</formula>
    </cfRule>
    <cfRule type="containsText" dxfId="1498" priority="3512" operator="containsText" text="Not yet due">
      <formula>NOT(ISERROR(SEARCH("Not yet due",G40)))</formula>
    </cfRule>
    <cfRule type="containsText" dxfId="1497" priority="3513" operator="containsText" text="Completed Behind Schedule">
      <formula>NOT(ISERROR(SEARCH("Completed Behind Schedule",G40)))</formula>
    </cfRule>
    <cfRule type="containsText" dxfId="1496" priority="3514" operator="containsText" text="Off Target">
      <formula>NOT(ISERROR(SEARCH("Off Target",G40)))</formula>
    </cfRule>
    <cfRule type="containsText" dxfId="1495" priority="3515" operator="containsText" text="In Danger of Falling Behind Target">
      <formula>NOT(ISERROR(SEARCH("In Danger of Falling Behind Target",G40)))</formula>
    </cfRule>
    <cfRule type="containsText" dxfId="1494" priority="3516" operator="containsText" text="On Track to be Achieved">
      <formula>NOT(ISERROR(SEARCH("On Track to be Achieved",G40)))</formula>
    </cfRule>
    <cfRule type="containsText" dxfId="1493" priority="3517" operator="containsText" text="Fully Achieved">
      <formula>NOT(ISERROR(SEARCH("Fully Achieved",G40)))</formula>
    </cfRule>
    <cfRule type="containsText" dxfId="1492" priority="3518" operator="containsText" text="Update not Provided">
      <formula>NOT(ISERROR(SEARCH("Update not Provided",G40)))</formula>
    </cfRule>
    <cfRule type="containsText" dxfId="1491" priority="3519" operator="containsText" text="Not yet due">
      <formula>NOT(ISERROR(SEARCH("Not yet due",G40)))</formula>
    </cfRule>
    <cfRule type="containsText" dxfId="1490" priority="3520" operator="containsText" text="Completed Behind Schedule">
      <formula>NOT(ISERROR(SEARCH("Completed Behind Schedule",G40)))</formula>
    </cfRule>
    <cfRule type="containsText" dxfId="1489" priority="3521" operator="containsText" text="Off Target">
      <formula>NOT(ISERROR(SEARCH("Off Target",G40)))</formula>
    </cfRule>
    <cfRule type="containsText" dxfId="1488" priority="3522" operator="containsText" text="In Danger of Falling Behind Target">
      <formula>NOT(ISERROR(SEARCH("In Danger of Falling Behind Target",G40)))</formula>
    </cfRule>
    <cfRule type="containsText" dxfId="1487" priority="3523" operator="containsText" text="On Track to be Achieved">
      <formula>NOT(ISERROR(SEARCH("On Track to be Achieved",G40)))</formula>
    </cfRule>
    <cfRule type="containsText" dxfId="1486" priority="3524" operator="containsText" text="Fully Achieved">
      <formula>NOT(ISERROR(SEARCH("Fully Achieved",G40)))</formula>
    </cfRule>
    <cfRule type="containsText" dxfId="1485" priority="3525" operator="containsText" text="Fully Achieved">
      <formula>NOT(ISERROR(SEARCH("Fully Achieved",G40)))</formula>
    </cfRule>
    <cfRule type="containsText" dxfId="1484" priority="3526" operator="containsText" text="Fully Achieved">
      <formula>NOT(ISERROR(SEARCH("Fully Achieved",G40)))</formula>
    </cfRule>
    <cfRule type="containsText" dxfId="1483" priority="3527" operator="containsText" text="Deferred">
      <formula>NOT(ISERROR(SEARCH("Deferred",G40)))</formula>
    </cfRule>
    <cfRule type="containsText" dxfId="1482" priority="3528" operator="containsText" text="Deleted">
      <formula>NOT(ISERROR(SEARCH("Deleted",G40)))</formula>
    </cfRule>
    <cfRule type="containsText" dxfId="1481" priority="3529" operator="containsText" text="In Danger of Falling Behind Target">
      <formula>NOT(ISERROR(SEARCH("In Danger of Falling Behind Target",G40)))</formula>
    </cfRule>
    <cfRule type="containsText" dxfId="1480" priority="3530" operator="containsText" text="Not yet due">
      <formula>NOT(ISERROR(SEARCH("Not yet due",G40)))</formula>
    </cfRule>
    <cfRule type="containsText" dxfId="1479" priority="3531" operator="containsText" text="Update not Provided">
      <formula>NOT(ISERROR(SEARCH("Update not Provided",G40)))</formula>
    </cfRule>
  </conditionalFormatting>
  <conditionalFormatting sqref="G42">
    <cfRule type="containsText" dxfId="1478" priority="3460" operator="containsText" text="On track to be achieved">
      <formula>NOT(ISERROR(SEARCH("On track to be achieved",G42)))</formula>
    </cfRule>
    <cfRule type="containsText" dxfId="1477" priority="3461" operator="containsText" text="Deferred">
      <formula>NOT(ISERROR(SEARCH("Deferred",G42)))</formula>
    </cfRule>
    <cfRule type="containsText" dxfId="1476" priority="3462" operator="containsText" text="Deleted">
      <formula>NOT(ISERROR(SEARCH("Deleted",G42)))</formula>
    </cfRule>
    <cfRule type="containsText" dxfId="1475" priority="3463" operator="containsText" text="In Danger of Falling Behind Target">
      <formula>NOT(ISERROR(SEARCH("In Danger of Falling Behind Target",G42)))</formula>
    </cfRule>
    <cfRule type="containsText" dxfId="1474" priority="3464" operator="containsText" text="Not yet due">
      <formula>NOT(ISERROR(SEARCH("Not yet due",G42)))</formula>
    </cfRule>
    <cfRule type="containsText" dxfId="1473" priority="3465" operator="containsText" text="Update not Provided">
      <formula>NOT(ISERROR(SEARCH("Update not Provided",G42)))</formula>
    </cfRule>
    <cfRule type="containsText" dxfId="1472" priority="3466" operator="containsText" text="Not yet due">
      <formula>NOT(ISERROR(SEARCH("Not yet due",G42)))</formula>
    </cfRule>
    <cfRule type="containsText" dxfId="1471" priority="3467" operator="containsText" text="Completed Behind Schedule">
      <formula>NOT(ISERROR(SEARCH("Completed Behind Schedule",G42)))</formula>
    </cfRule>
    <cfRule type="containsText" dxfId="1470" priority="3468" operator="containsText" text="Off Target">
      <formula>NOT(ISERROR(SEARCH("Off Target",G42)))</formula>
    </cfRule>
    <cfRule type="containsText" dxfId="1469" priority="3469" operator="containsText" text="On Track to be Achieved">
      <formula>NOT(ISERROR(SEARCH("On Track to be Achieved",G42)))</formula>
    </cfRule>
    <cfRule type="containsText" dxfId="1468" priority="3470" operator="containsText" text="Fully Achieved">
      <formula>NOT(ISERROR(SEARCH("Fully Achieved",G42)))</formula>
    </cfRule>
    <cfRule type="containsText" dxfId="1467" priority="3471" operator="containsText" text="Not yet due">
      <formula>NOT(ISERROR(SEARCH("Not yet due",G42)))</formula>
    </cfRule>
    <cfRule type="containsText" dxfId="1466" priority="3472" operator="containsText" text="Not Yet Due">
      <formula>NOT(ISERROR(SEARCH("Not Yet Due",G42)))</formula>
    </cfRule>
    <cfRule type="containsText" dxfId="1465" priority="3473" operator="containsText" text="Deferred">
      <formula>NOT(ISERROR(SEARCH("Deferred",G42)))</formula>
    </cfRule>
    <cfRule type="containsText" dxfId="1464" priority="3474" operator="containsText" text="Deleted">
      <formula>NOT(ISERROR(SEARCH("Deleted",G42)))</formula>
    </cfRule>
    <cfRule type="containsText" dxfId="1463" priority="3475" operator="containsText" text="In Danger of Falling Behind Target">
      <formula>NOT(ISERROR(SEARCH("In Danger of Falling Behind Target",G42)))</formula>
    </cfRule>
    <cfRule type="containsText" dxfId="1462" priority="3476" operator="containsText" text="Not yet due">
      <formula>NOT(ISERROR(SEARCH("Not yet due",G42)))</formula>
    </cfRule>
    <cfRule type="containsText" dxfId="1461" priority="3477" operator="containsText" text="Completed Behind Schedule">
      <formula>NOT(ISERROR(SEARCH("Completed Behind Schedule",G42)))</formula>
    </cfRule>
    <cfRule type="containsText" dxfId="1460" priority="3478" operator="containsText" text="Off Target">
      <formula>NOT(ISERROR(SEARCH("Off Target",G42)))</formula>
    </cfRule>
    <cfRule type="containsText" dxfId="1459" priority="3479" operator="containsText" text="In Danger of Falling Behind Target">
      <formula>NOT(ISERROR(SEARCH("In Danger of Falling Behind Target",G42)))</formula>
    </cfRule>
    <cfRule type="containsText" dxfId="1458" priority="3480" operator="containsText" text="On Track to be Achieved">
      <formula>NOT(ISERROR(SEARCH("On Track to be Achieved",G42)))</formula>
    </cfRule>
    <cfRule type="containsText" dxfId="1457" priority="3481" operator="containsText" text="Fully Achieved">
      <formula>NOT(ISERROR(SEARCH("Fully Achieved",G42)))</formula>
    </cfRule>
    <cfRule type="containsText" dxfId="1456" priority="3482" operator="containsText" text="Update not Provided">
      <formula>NOT(ISERROR(SEARCH("Update not Provided",G42)))</formula>
    </cfRule>
    <cfRule type="containsText" dxfId="1455" priority="3483" operator="containsText" text="Not yet due">
      <formula>NOT(ISERROR(SEARCH("Not yet due",G42)))</formula>
    </cfRule>
    <cfRule type="containsText" dxfId="1454" priority="3484" operator="containsText" text="Completed Behind Schedule">
      <formula>NOT(ISERROR(SEARCH("Completed Behind Schedule",G42)))</formula>
    </cfRule>
    <cfRule type="containsText" dxfId="1453" priority="3485" operator="containsText" text="Off Target">
      <formula>NOT(ISERROR(SEARCH("Off Target",G42)))</formula>
    </cfRule>
    <cfRule type="containsText" dxfId="1452" priority="3486" operator="containsText" text="In Danger of Falling Behind Target">
      <formula>NOT(ISERROR(SEARCH("In Danger of Falling Behind Target",G42)))</formula>
    </cfRule>
    <cfRule type="containsText" dxfId="1451" priority="3487" operator="containsText" text="On Track to be Achieved">
      <formula>NOT(ISERROR(SEARCH("On Track to be Achieved",G42)))</formula>
    </cfRule>
    <cfRule type="containsText" dxfId="1450" priority="3488" operator="containsText" text="Fully Achieved">
      <formula>NOT(ISERROR(SEARCH("Fully Achieved",G42)))</formula>
    </cfRule>
    <cfRule type="containsText" dxfId="1449" priority="3489" operator="containsText" text="Fully Achieved">
      <formula>NOT(ISERROR(SEARCH("Fully Achieved",G42)))</formula>
    </cfRule>
    <cfRule type="containsText" dxfId="1448" priority="3490" operator="containsText" text="Fully Achieved">
      <formula>NOT(ISERROR(SEARCH("Fully Achieved",G42)))</formula>
    </cfRule>
    <cfRule type="containsText" dxfId="1447" priority="3491" operator="containsText" text="Deferred">
      <formula>NOT(ISERROR(SEARCH("Deferred",G42)))</formula>
    </cfRule>
    <cfRule type="containsText" dxfId="1446" priority="3492" operator="containsText" text="Deleted">
      <formula>NOT(ISERROR(SEARCH("Deleted",G42)))</formula>
    </cfRule>
    <cfRule type="containsText" dxfId="1445" priority="3493" operator="containsText" text="In Danger of Falling Behind Target">
      <formula>NOT(ISERROR(SEARCH("In Danger of Falling Behind Target",G42)))</formula>
    </cfRule>
    <cfRule type="containsText" dxfId="1444" priority="3494" operator="containsText" text="Not yet due">
      <formula>NOT(ISERROR(SEARCH("Not yet due",G42)))</formula>
    </cfRule>
    <cfRule type="containsText" dxfId="1443" priority="3495" operator="containsText" text="Update not Provided">
      <formula>NOT(ISERROR(SEARCH("Update not Provided",G42)))</formula>
    </cfRule>
  </conditionalFormatting>
  <conditionalFormatting sqref="G42">
    <cfRule type="containsText" dxfId="1442" priority="3424" operator="containsText" text="On track to be achieved">
      <formula>NOT(ISERROR(SEARCH("On track to be achieved",G42)))</formula>
    </cfRule>
    <cfRule type="containsText" dxfId="1441" priority="3425" operator="containsText" text="Deferred">
      <formula>NOT(ISERROR(SEARCH("Deferred",G42)))</formula>
    </cfRule>
    <cfRule type="containsText" dxfId="1440" priority="3426" operator="containsText" text="Deleted">
      <formula>NOT(ISERROR(SEARCH("Deleted",G42)))</formula>
    </cfRule>
    <cfRule type="containsText" dxfId="1439" priority="3427" operator="containsText" text="In Danger of Falling Behind Target">
      <formula>NOT(ISERROR(SEARCH("In Danger of Falling Behind Target",G42)))</formula>
    </cfRule>
    <cfRule type="containsText" dxfId="1438" priority="3428" operator="containsText" text="Not yet due">
      <formula>NOT(ISERROR(SEARCH("Not yet due",G42)))</formula>
    </cfRule>
    <cfRule type="containsText" dxfId="1437" priority="3429" operator="containsText" text="Update not Provided">
      <formula>NOT(ISERROR(SEARCH("Update not Provided",G42)))</formula>
    </cfRule>
    <cfRule type="containsText" dxfId="1436" priority="3430" operator="containsText" text="Not yet due">
      <formula>NOT(ISERROR(SEARCH("Not yet due",G42)))</formula>
    </cfRule>
    <cfRule type="containsText" dxfId="1435" priority="3431" operator="containsText" text="Completed Behind Schedule">
      <formula>NOT(ISERROR(SEARCH("Completed Behind Schedule",G42)))</formula>
    </cfRule>
    <cfRule type="containsText" dxfId="1434" priority="3432" operator="containsText" text="Off Target">
      <formula>NOT(ISERROR(SEARCH("Off Target",G42)))</formula>
    </cfRule>
    <cfRule type="containsText" dxfId="1433" priority="3433" operator="containsText" text="On Track to be Achieved">
      <formula>NOT(ISERROR(SEARCH("On Track to be Achieved",G42)))</formula>
    </cfRule>
    <cfRule type="containsText" dxfId="1432" priority="3434" operator="containsText" text="Fully Achieved">
      <formula>NOT(ISERROR(SEARCH("Fully Achieved",G42)))</formula>
    </cfRule>
    <cfRule type="containsText" dxfId="1431" priority="3435" operator="containsText" text="Not yet due">
      <formula>NOT(ISERROR(SEARCH("Not yet due",G42)))</formula>
    </cfRule>
    <cfRule type="containsText" dxfId="1430" priority="3436" operator="containsText" text="Not Yet Due">
      <formula>NOT(ISERROR(SEARCH("Not Yet Due",G42)))</formula>
    </cfRule>
    <cfRule type="containsText" dxfId="1429" priority="3437" operator="containsText" text="Deferred">
      <formula>NOT(ISERROR(SEARCH("Deferred",G42)))</formula>
    </cfRule>
    <cfRule type="containsText" dxfId="1428" priority="3438" operator="containsText" text="Deleted">
      <formula>NOT(ISERROR(SEARCH("Deleted",G42)))</formula>
    </cfRule>
    <cfRule type="containsText" dxfId="1427" priority="3439" operator="containsText" text="In Danger of Falling Behind Target">
      <formula>NOT(ISERROR(SEARCH("In Danger of Falling Behind Target",G42)))</formula>
    </cfRule>
    <cfRule type="containsText" dxfId="1426" priority="3440" operator="containsText" text="Not yet due">
      <formula>NOT(ISERROR(SEARCH("Not yet due",G42)))</formula>
    </cfRule>
    <cfRule type="containsText" dxfId="1425" priority="3441" operator="containsText" text="Completed Behind Schedule">
      <formula>NOT(ISERROR(SEARCH("Completed Behind Schedule",G42)))</formula>
    </cfRule>
    <cfRule type="containsText" dxfId="1424" priority="3442" operator="containsText" text="Off Target">
      <formula>NOT(ISERROR(SEARCH("Off Target",G42)))</formula>
    </cfRule>
    <cfRule type="containsText" dxfId="1423" priority="3443" operator="containsText" text="In Danger of Falling Behind Target">
      <formula>NOT(ISERROR(SEARCH("In Danger of Falling Behind Target",G42)))</formula>
    </cfRule>
    <cfRule type="containsText" dxfId="1422" priority="3444" operator="containsText" text="On Track to be Achieved">
      <formula>NOT(ISERROR(SEARCH("On Track to be Achieved",G42)))</formula>
    </cfRule>
    <cfRule type="containsText" dxfId="1421" priority="3445" operator="containsText" text="Fully Achieved">
      <formula>NOT(ISERROR(SEARCH("Fully Achieved",G42)))</formula>
    </cfRule>
    <cfRule type="containsText" dxfId="1420" priority="3446" operator="containsText" text="Update not Provided">
      <formula>NOT(ISERROR(SEARCH("Update not Provided",G42)))</formula>
    </cfRule>
    <cfRule type="containsText" dxfId="1419" priority="3447" operator="containsText" text="Not yet due">
      <formula>NOT(ISERROR(SEARCH("Not yet due",G42)))</formula>
    </cfRule>
    <cfRule type="containsText" dxfId="1418" priority="3448" operator="containsText" text="Completed Behind Schedule">
      <formula>NOT(ISERROR(SEARCH("Completed Behind Schedule",G42)))</formula>
    </cfRule>
    <cfRule type="containsText" dxfId="1417" priority="3449" operator="containsText" text="Off Target">
      <formula>NOT(ISERROR(SEARCH("Off Target",G42)))</formula>
    </cfRule>
    <cfRule type="containsText" dxfId="1416" priority="3450" operator="containsText" text="In Danger of Falling Behind Target">
      <formula>NOT(ISERROR(SEARCH("In Danger of Falling Behind Target",G42)))</formula>
    </cfRule>
    <cfRule type="containsText" dxfId="1415" priority="3451" operator="containsText" text="On Track to be Achieved">
      <formula>NOT(ISERROR(SEARCH("On Track to be Achieved",G42)))</formula>
    </cfRule>
    <cfRule type="containsText" dxfId="1414" priority="3452" operator="containsText" text="Fully Achieved">
      <formula>NOT(ISERROR(SEARCH("Fully Achieved",G42)))</formula>
    </cfRule>
    <cfRule type="containsText" dxfId="1413" priority="3453" operator="containsText" text="Fully Achieved">
      <formula>NOT(ISERROR(SEARCH("Fully Achieved",G42)))</formula>
    </cfRule>
    <cfRule type="containsText" dxfId="1412" priority="3454" operator="containsText" text="Fully Achieved">
      <formula>NOT(ISERROR(SEARCH("Fully Achieved",G42)))</formula>
    </cfRule>
    <cfRule type="containsText" dxfId="1411" priority="3455" operator="containsText" text="Deferred">
      <formula>NOT(ISERROR(SEARCH("Deferred",G42)))</formula>
    </cfRule>
    <cfRule type="containsText" dxfId="1410" priority="3456" operator="containsText" text="Deleted">
      <formula>NOT(ISERROR(SEARCH("Deleted",G42)))</formula>
    </cfRule>
    <cfRule type="containsText" dxfId="1409" priority="3457" operator="containsText" text="In Danger of Falling Behind Target">
      <formula>NOT(ISERROR(SEARCH("In Danger of Falling Behind Target",G42)))</formula>
    </cfRule>
    <cfRule type="containsText" dxfId="1408" priority="3458" operator="containsText" text="Not yet due">
      <formula>NOT(ISERROR(SEARCH("Not yet due",G42)))</formula>
    </cfRule>
    <cfRule type="containsText" dxfId="1407" priority="3459" operator="containsText" text="Update not Provided">
      <formula>NOT(ISERROR(SEARCH("Update not Provided",G42)))</formula>
    </cfRule>
  </conditionalFormatting>
  <conditionalFormatting sqref="G43:G49">
    <cfRule type="containsText" dxfId="1406" priority="3388" operator="containsText" text="On track to be achieved">
      <formula>NOT(ISERROR(SEARCH("On track to be achieved",G43)))</formula>
    </cfRule>
    <cfRule type="containsText" dxfId="1405" priority="3389" operator="containsText" text="Deferred">
      <formula>NOT(ISERROR(SEARCH("Deferred",G43)))</formula>
    </cfRule>
    <cfRule type="containsText" dxfId="1404" priority="3390" operator="containsText" text="Deleted">
      <formula>NOT(ISERROR(SEARCH("Deleted",G43)))</formula>
    </cfRule>
    <cfRule type="containsText" dxfId="1403" priority="3391" operator="containsText" text="In Danger of Falling Behind Target">
      <formula>NOT(ISERROR(SEARCH("In Danger of Falling Behind Target",G43)))</formula>
    </cfRule>
    <cfRule type="containsText" dxfId="1402" priority="3392" operator="containsText" text="Not yet due">
      <formula>NOT(ISERROR(SEARCH("Not yet due",G43)))</formula>
    </cfRule>
    <cfRule type="containsText" dxfId="1401" priority="3393" operator="containsText" text="Update not Provided">
      <formula>NOT(ISERROR(SEARCH("Update not Provided",G43)))</formula>
    </cfRule>
    <cfRule type="containsText" dxfId="1400" priority="3394" operator="containsText" text="Not yet due">
      <formula>NOT(ISERROR(SEARCH("Not yet due",G43)))</formula>
    </cfRule>
    <cfRule type="containsText" dxfId="1399" priority="3395" operator="containsText" text="Completed Behind Schedule">
      <formula>NOT(ISERROR(SEARCH("Completed Behind Schedule",G43)))</formula>
    </cfRule>
    <cfRule type="containsText" dxfId="1398" priority="3396" operator="containsText" text="Off Target">
      <formula>NOT(ISERROR(SEARCH("Off Target",G43)))</formula>
    </cfRule>
    <cfRule type="containsText" dxfId="1397" priority="3397" operator="containsText" text="On Track to be Achieved">
      <formula>NOT(ISERROR(SEARCH("On Track to be Achieved",G43)))</formula>
    </cfRule>
    <cfRule type="containsText" dxfId="1396" priority="3398" operator="containsText" text="Fully Achieved">
      <formula>NOT(ISERROR(SEARCH("Fully Achieved",G43)))</formula>
    </cfRule>
    <cfRule type="containsText" dxfId="1395" priority="3399" operator="containsText" text="Not yet due">
      <formula>NOT(ISERROR(SEARCH("Not yet due",G43)))</formula>
    </cfRule>
    <cfRule type="containsText" dxfId="1394" priority="3400" operator="containsText" text="Not Yet Due">
      <formula>NOT(ISERROR(SEARCH("Not Yet Due",G43)))</formula>
    </cfRule>
    <cfRule type="containsText" dxfId="1393" priority="3401" operator="containsText" text="Deferred">
      <formula>NOT(ISERROR(SEARCH("Deferred",G43)))</formula>
    </cfRule>
    <cfRule type="containsText" dxfId="1392" priority="3402" operator="containsText" text="Deleted">
      <formula>NOT(ISERROR(SEARCH("Deleted",G43)))</formula>
    </cfRule>
    <cfRule type="containsText" dxfId="1391" priority="3403" operator="containsText" text="In Danger of Falling Behind Target">
      <formula>NOT(ISERROR(SEARCH("In Danger of Falling Behind Target",G43)))</formula>
    </cfRule>
    <cfRule type="containsText" dxfId="1390" priority="3404" operator="containsText" text="Not yet due">
      <formula>NOT(ISERROR(SEARCH("Not yet due",G43)))</formula>
    </cfRule>
    <cfRule type="containsText" dxfId="1389" priority="3405" operator="containsText" text="Completed Behind Schedule">
      <formula>NOT(ISERROR(SEARCH("Completed Behind Schedule",G43)))</formula>
    </cfRule>
    <cfRule type="containsText" dxfId="1388" priority="3406" operator="containsText" text="Off Target">
      <formula>NOT(ISERROR(SEARCH("Off Target",G43)))</formula>
    </cfRule>
    <cfRule type="containsText" dxfId="1387" priority="3407" operator="containsText" text="In Danger of Falling Behind Target">
      <formula>NOT(ISERROR(SEARCH("In Danger of Falling Behind Target",G43)))</formula>
    </cfRule>
    <cfRule type="containsText" dxfId="1386" priority="3408" operator="containsText" text="On Track to be Achieved">
      <formula>NOT(ISERROR(SEARCH("On Track to be Achieved",G43)))</formula>
    </cfRule>
    <cfRule type="containsText" dxfId="1385" priority="3409" operator="containsText" text="Fully Achieved">
      <formula>NOT(ISERROR(SEARCH("Fully Achieved",G43)))</formula>
    </cfRule>
    <cfRule type="containsText" dxfId="1384" priority="3410" operator="containsText" text="Update not Provided">
      <formula>NOT(ISERROR(SEARCH("Update not Provided",G43)))</formula>
    </cfRule>
    <cfRule type="containsText" dxfId="1383" priority="3411" operator="containsText" text="Not yet due">
      <formula>NOT(ISERROR(SEARCH("Not yet due",G43)))</formula>
    </cfRule>
    <cfRule type="containsText" dxfId="1382" priority="3412" operator="containsText" text="Completed Behind Schedule">
      <formula>NOT(ISERROR(SEARCH("Completed Behind Schedule",G43)))</formula>
    </cfRule>
    <cfRule type="containsText" dxfId="1381" priority="3413" operator="containsText" text="Off Target">
      <formula>NOT(ISERROR(SEARCH("Off Target",G43)))</formula>
    </cfRule>
    <cfRule type="containsText" dxfId="1380" priority="3414" operator="containsText" text="In Danger of Falling Behind Target">
      <formula>NOT(ISERROR(SEARCH("In Danger of Falling Behind Target",G43)))</formula>
    </cfRule>
    <cfRule type="containsText" dxfId="1379" priority="3415" operator="containsText" text="On Track to be Achieved">
      <formula>NOT(ISERROR(SEARCH("On Track to be Achieved",G43)))</formula>
    </cfRule>
    <cfRule type="containsText" dxfId="1378" priority="3416" operator="containsText" text="Fully Achieved">
      <formula>NOT(ISERROR(SEARCH("Fully Achieved",G43)))</formula>
    </cfRule>
    <cfRule type="containsText" dxfId="1377" priority="3417" operator="containsText" text="Fully Achieved">
      <formula>NOT(ISERROR(SEARCH("Fully Achieved",G43)))</formula>
    </cfRule>
    <cfRule type="containsText" dxfId="1376" priority="3418" operator="containsText" text="Fully Achieved">
      <formula>NOT(ISERROR(SEARCH("Fully Achieved",G43)))</formula>
    </cfRule>
    <cfRule type="containsText" dxfId="1375" priority="3419" operator="containsText" text="Deferred">
      <formula>NOT(ISERROR(SEARCH("Deferred",G43)))</formula>
    </cfRule>
    <cfRule type="containsText" dxfId="1374" priority="3420" operator="containsText" text="Deleted">
      <formula>NOT(ISERROR(SEARCH("Deleted",G43)))</formula>
    </cfRule>
    <cfRule type="containsText" dxfId="1373" priority="3421" operator="containsText" text="In Danger of Falling Behind Target">
      <formula>NOT(ISERROR(SEARCH("In Danger of Falling Behind Target",G43)))</formula>
    </cfRule>
    <cfRule type="containsText" dxfId="1372" priority="3422" operator="containsText" text="Not yet due">
      <formula>NOT(ISERROR(SEARCH("Not yet due",G43)))</formula>
    </cfRule>
    <cfRule type="containsText" dxfId="1371" priority="3423" operator="containsText" text="Update not Provided">
      <formula>NOT(ISERROR(SEARCH("Update not Provided",G43)))</formula>
    </cfRule>
  </conditionalFormatting>
  <conditionalFormatting sqref="G50">
    <cfRule type="containsText" dxfId="1370" priority="3352" operator="containsText" text="On track to be achieved">
      <formula>NOT(ISERROR(SEARCH("On track to be achieved",G50)))</formula>
    </cfRule>
    <cfRule type="containsText" dxfId="1369" priority="3353" operator="containsText" text="Deferred">
      <formula>NOT(ISERROR(SEARCH("Deferred",G50)))</formula>
    </cfRule>
    <cfRule type="containsText" dxfId="1368" priority="3354" operator="containsText" text="Deleted">
      <formula>NOT(ISERROR(SEARCH("Deleted",G50)))</formula>
    </cfRule>
    <cfRule type="containsText" dxfId="1367" priority="3355" operator="containsText" text="In Danger of Falling Behind Target">
      <formula>NOT(ISERROR(SEARCH("In Danger of Falling Behind Target",G50)))</formula>
    </cfRule>
    <cfRule type="containsText" dxfId="1366" priority="3356" operator="containsText" text="Not yet due">
      <formula>NOT(ISERROR(SEARCH("Not yet due",G50)))</formula>
    </cfRule>
    <cfRule type="containsText" dxfId="1365" priority="3357" operator="containsText" text="Update not Provided">
      <formula>NOT(ISERROR(SEARCH("Update not Provided",G50)))</formula>
    </cfRule>
    <cfRule type="containsText" dxfId="1364" priority="3358" operator="containsText" text="Not yet due">
      <formula>NOT(ISERROR(SEARCH("Not yet due",G50)))</formula>
    </cfRule>
    <cfRule type="containsText" dxfId="1363" priority="3359" operator="containsText" text="Completed Behind Schedule">
      <formula>NOT(ISERROR(SEARCH("Completed Behind Schedule",G50)))</formula>
    </cfRule>
    <cfRule type="containsText" dxfId="1362" priority="3360" operator="containsText" text="Off Target">
      <formula>NOT(ISERROR(SEARCH("Off Target",G50)))</formula>
    </cfRule>
    <cfRule type="containsText" dxfId="1361" priority="3361" operator="containsText" text="On Track to be Achieved">
      <formula>NOT(ISERROR(SEARCH("On Track to be Achieved",G50)))</formula>
    </cfRule>
    <cfRule type="containsText" dxfId="1360" priority="3362" operator="containsText" text="Fully Achieved">
      <formula>NOT(ISERROR(SEARCH("Fully Achieved",G50)))</formula>
    </cfRule>
    <cfRule type="containsText" dxfId="1359" priority="3363" operator="containsText" text="Not yet due">
      <formula>NOT(ISERROR(SEARCH("Not yet due",G50)))</formula>
    </cfRule>
    <cfRule type="containsText" dxfId="1358" priority="3364" operator="containsText" text="Not Yet Due">
      <formula>NOT(ISERROR(SEARCH("Not Yet Due",G50)))</formula>
    </cfRule>
    <cfRule type="containsText" dxfId="1357" priority="3365" operator="containsText" text="Deferred">
      <formula>NOT(ISERROR(SEARCH("Deferred",G50)))</formula>
    </cfRule>
    <cfRule type="containsText" dxfId="1356" priority="3366" operator="containsText" text="Deleted">
      <formula>NOT(ISERROR(SEARCH("Deleted",G50)))</formula>
    </cfRule>
    <cfRule type="containsText" dxfId="1355" priority="3367" operator="containsText" text="In Danger of Falling Behind Target">
      <formula>NOT(ISERROR(SEARCH("In Danger of Falling Behind Target",G50)))</formula>
    </cfRule>
    <cfRule type="containsText" dxfId="1354" priority="3368" operator="containsText" text="Not yet due">
      <formula>NOT(ISERROR(SEARCH("Not yet due",G50)))</formula>
    </cfRule>
    <cfRule type="containsText" dxfId="1353" priority="3369" operator="containsText" text="Completed Behind Schedule">
      <formula>NOT(ISERROR(SEARCH("Completed Behind Schedule",G50)))</formula>
    </cfRule>
    <cfRule type="containsText" dxfId="1352" priority="3370" operator="containsText" text="Off Target">
      <formula>NOT(ISERROR(SEARCH("Off Target",G50)))</formula>
    </cfRule>
    <cfRule type="containsText" dxfId="1351" priority="3371" operator="containsText" text="In Danger of Falling Behind Target">
      <formula>NOT(ISERROR(SEARCH("In Danger of Falling Behind Target",G50)))</formula>
    </cfRule>
    <cfRule type="containsText" dxfId="1350" priority="3372" operator="containsText" text="On Track to be Achieved">
      <formula>NOT(ISERROR(SEARCH("On Track to be Achieved",G50)))</formula>
    </cfRule>
    <cfRule type="containsText" dxfId="1349" priority="3373" operator="containsText" text="Fully Achieved">
      <formula>NOT(ISERROR(SEARCH("Fully Achieved",G50)))</formula>
    </cfRule>
    <cfRule type="containsText" dxfId="1348" priority="3374" operator="containsText" text="Update not Provided">
      <formula>NOT(ISERROR(SEARCH("Update not Provided",G50)))</formula>
    </cfRule>
    <cfRule type="containsText" dxfId="1347" priority="3375" operator="containsText" text="Not yet due">
      <formula>NOT(ISERROR(SEARCH("Not yet due",G50)))</formula>
    </cfRule>
    <cfRule type="containsText" dxfId="1346" priority="3376" operator="containsText" text="Completed Behind Schedule">
      <formula>NOT(ISERROR(SEARCH("Completed Behind Schedule",G50)))</formula>
    </cfRule>
    <cfRule type="containsText" dxfId="1345" priority="3377" operator="containsText" text="Off Target">
      <formula>NOT(ISERROR(SEARCH("Off Target",G50)))</formula>
    </cfRule>
    <cfRule type="containsText" dxfId="1344" priority="3378" operator="containsText" text="In Danger of Falling Behind Target">
      <formula>NOT(ISERROR(SEARCH("In Danger of Falling Behind Target",G50)))</formula>
    </cfRule>
    <cfRule type="containsText" dxfId="1343" priority="3379" operator="containsText" text="On Track to be Achieved">
      <formula>NOT(ISERROR(SEARCH("On Track to be Achieved",G50)))</formula>
    </cfRule>
    <cfRule type="containsText" dxfId="1342" priority="3380" operator="containsText" text="Fully Achieved">
      <formula>NOT(ISERROR(SEARCH("Fully Achieved",G50)))</formula>
    </cfRule>
    <cfRule type="containsText" dxfId="1341" priority="3381" operator="containsText" text="Fully Achieved">
      <formula>NOT(ISERROR(SEARCH("Fully Achieved",G50)))</formula>
    </cfRule>
    <cfRule type="containsText" dxfId="1340" priority="3382" operator="containsText" text="Fully Achieved">
      <formula>NOT(ISERROR(SEARCH("Fully Achieved",G50)))</formula>
    </cfRule>
    <cfRule type="containsText" dxfId="1339" priority="3383" operator="containsText" text="Deferred">
      <formula>NOT(ISERROR(SEARCH("Deferred",G50)))</formula>
    </cfRule>
    <cfRule type="containsText" dxfId="1338" priority="3384" operator="containsText" text="Deleted">
      <formula>NOT(ISERROR(SEARCH("Deleted",G50)))</formula>
    </cfRule>
    <cfRule type="containsText" dxfId="1337" priority="3385" operator="containsText" text="In Danger of Falling Behind Target">
      <formula>NOT(ISERROR(SEARCH("In Danger of Falling Behind Target",G50)))</formula>
    </cfRule>
    <cfRule type="containsText" dxfId="1336" priority="3386" operator="containsText" text="Not yet due">
      <formula>NOT(ISERROR(SEARCH("Not yet due",G50)))</formula>
    </cfRule>
    <cfRule type="containsText" dxfId="1335" priority="3387" operator="containsText" text="Update not Provided">
      <formula>NOT(ISERROR(SEARCH("Update not Provided",G50)))</formula>
    </cfRule>
  </conditionalFormatting>
  <conditionalFormatting sqref="G50">
    <cfRule type="containsText" dxfId="1334" priority="3316" operator="containsText" text="On track to be achieved">
      <formula>NOT(ISERROR(SEARCH("On track to be achieved",G50)))</formula>
    </cfRule>
    <cfRule type="containsText" dxfId="1333" priority="3317" operator="containsText" text="Deferred">
      <formula>NOT(ISERROR(SEARCH("Deferred",G50)))</formula>
    </cfRule>
    <cfRule type="containsText" dxfId="1332" priority="3318" operator="containsText" text="Deleted">
      <formula>NOT(ISERROR(SEARCH("Deleted",G50)))</formula>
    </cfRule>
    <cfRule type="containsText" dxfId="1331" priority="3319" operator="containsText" text="In Danger of Falling Behind Target">
      <formula>NOT(ISERROR(SEARCH("In Danger of Falling Behind Target",G50)))</formula>
    </cfRule>
    <cfRule type="containsText" dxfId="1330" priority="3320" operator="containsText" text="Not yet due">
      <formula>NOT(ISERROR(SEARCH("Not yet due",G50)))</formula>
    </cfRule>
    <cfRule type="containsText" dxfId="1329" priority="3321" operator="containsText" text="Update not Provided">
      <formula>NOT(ISERROR(SEARCH("Update not Provided",G50)))</formula>
    </cfRule>
    <cfRule type="containsText" dxfId="1328" priority="3322" operator="containsText" text="Not yet due">
      <formula>NOT(ISERROR(SEARCH("Not yet due",G50)))</formula>
    </cfRule>
    <cfRule type="containsText" dxfId="1327" priority="3323" operator="containsText" text="Completed Behind Schedule">
      <formula>NOT(ISERROR(SEARCH("Completed Behind Schedule",G50)))</formula>
    </cfRule>
    <cfRule type="containsText" dxfId="1326" priority="3324" operator="containsText" text="Off Target">
      <formula>NOT(ISERROR(SEARCH("Off Target",G50)))</formula>
    </cfRule>
    <cfRule type="containsText" dxfId="1325" priority="3325" operator="containsText" text="On Track to be Achieved">
      <formula>NOT(ISERROR(SEARCH("On Track to be Achieved",G50)))</formula>
    </cfRule>
    <cfRule type="containsText" dxfId="1324" priority="3326" operator="containsText" text="Fully Achieved">
      <formula>NOT(ISERROR(SEARCH("Fully Achieved",G50)))</formula>
    </cfRule>
    <cfRule type="containsText" dxfId="1323" priority="3327" operator="containsText" text="Not yet due">
      <formula>NOT(ISERROR(SEARCH("Not yet due",G50)))</formula>
    </cfRule>
    <cfRule type="containsText" dxfId="1322" priority="3328" operator="containsText" text="Not Yet Due">
      <formula>NOT(ISERROR(SEARCH("Not Yet Due",G50)))</formula>
    </cfRule>
    <cfRule type="containsText" dxfId="1321" priority="3329" operator="containsText" text="Deferred">
      <formula>NOT(ISERROR(SEARCH("Deferred",G50)))</formula>
    </cfRule>
    <cfRule type="containsText" dxfId="1320" priority="3330" operator="containsText" text="Deleted">
      <formula>NOT(ISERROR(SEARCH("Deleted",G50)))</formula>
    </cfRule>
    <cfRule type="containsText" dxfId="1319" priority="3331" operator="containsText" text="In Danger of Falling Behind Target">
      <formula>NOT(ISERROR(SEARCH("In Danger of Falling Behind Target",G50)))</formula>
    </cfRule>
    <cfRule type="containsText" dxfId="1318" priority="3332" operator="containsText" text="Not yet due">
      <formula>NOT(ISERROR(SEARCH("Not yet due",G50)))</formula>
    </cfRule>
    <cfRule type="containsText" dxfId="1317" priority="3333" operator="containsText" text="Completed Behind Schedule">
      <formula>NOT(ISERROR(SEARCH("Completed Behind Schedule",G50)))</formula>
    </cfRule>
    <cfRule type="containsText" dxfId="1316" priority="3334" operator="containsText" text="Off Target">
      <formula>NOT(ISERROR(SEARCH("Off Target",G50)))</formula>
    </cfRule>
    <cfRule type="containsText" dxfId="1315" priority="3335" operator="containsText" text="In Danger of Falling Behind Target">
      <formula>NOT(ISERROR(SEARCH("In Danger of Falling Behind Target",G50)))</formula>
    </cfRule>
    <cfRule type="containsText" dxfId="1314" priority="3336" operator="containsText" text="On Track to be Achieved">
      <formula>NOT(ISERROR(SEARCH("On Track to be Achieved",G50)))</formula>
    </cfRule>
    <cfRule type="containsText" dxfId="1313" priority="3337" operator="containsText" text="Fully Achieved">
      <formula>NOT(ISERROR(SEARCH("Fully Achieved",G50)))</formula>
    </cfRule>
    <cfRule type="containsText" dxfId="1312" priority="3338" operator="containsText" text="Update not Provided">
      <formula>NOT(ISERROR(SEARCH("Update not Provided",G50)))</formula>
    </cfRule>
    <cfRule type="containsText" dxfId="1311" priority="3339" operator="containsText" text="Not yet due">
      <formula>NOT(ISERROR(SEARCH("Not yet due",G50)))</formula>
    </cfRule>
    <cfRule type="containsText" dxfId="1310" priority="3340" operator="containsText" text="Completed Behind Schedule">
      <formula>NOT(ISERROR(SEARCH("Completed Behind Schedule",G50)))</formula>
    </cfRule>
    <cfRule type="containsText" dxfId="1309" priority="3341" operator="containsText" text="Off Target">
      <formula>NOT(ISERROR(SEARCH("Off Target",G50)))</formula>
    </cfRule>
    <cfRule type="containsText" dxfId="1308" priority="3342" operator="containsText" text="In Danger of Falling Behind Target">
      <formula>NOT(ISERROR(SEARCH("In Danger of Falling Behind Target",G50)))</formula>
    </cfRule>
    <cfRule type="containsText" dxfId="1307" priority="3343" operator="containsText" text="On Track to be Achieved">
      <formula>NOT(ISERROR(SEARCH("On Track to be Achieved",G50)))</formula>
    </cfRule>
    <cfRule type="containsText" dxfId="1306" priority="3344" operator="containsText" text="Fully Achieved">
      <formula>NOT(ISERROR(SEARCH("Fully Achieved",G50)))</formula>
    </cfRule>
    <cfRule type="containsText" dxfId="1305" priority="3345" operator="containsText" text="Fully Achieved">
      <formula>NOT(ISERROR(SEARCH("Fully Achieved",G50)))</formula>
    </cfRule>
    <cfRule type="containsText" dxfId="1304" priority="3346" operator="containsText" text="Fully Achieved">
      <formula>NOT(ISERROR(SEARCH("Fully Achieved",G50)))</formula>
    </cfRule>
    <cfRule type="containsText" dxfId="1303" priority="3347" operator="containsText" text="Deferred">
      <formula>NOT(ISERROR(SEARCH("Deferred",G50)))</formula>
    </cfRule>
    <cfRule type="containsText" dxfId="1302" priority="3348" operator="containsText" text="Deleted">
      <formula>NOT(ISERROR(SEARCH("Deleted",G50)))</formula>
    </cfRule>
    <cfRule type="containsText" dxfId="1301" priority="3349" operator="containsText" text="In Danger of Falling Behind Target">
      <formula>NOT(ISERROR(SEARCH("In Danger of Falling Behind Target",G50)))</formula>
    </cfRule>
    <cfRule type="containsText" dxfId="1300" priority="3350" operator="containsText" text="Not yet due">
      <formula>NOT(ISERROR(SEARCH("Not yet due",G50)))</formula>
    </cfRule>
    <cfRule type="containsText" dxfId="1299" priority="3351" operator="containsText" text="Update not Provided">
      <formula>NOT(ISERROR(SEARCH("Update not Provided",G50)))</formula>
    </cfRule>
  </conditionalFormatting>
  <conditionalFormatting sqref="G51:G53">
    <cfRule type="containsText" dxfId="1298" priority="3280" operator="containsText" text="On track to be achieved">
      <formula>NOT(ISERROR(SEARCH("On track to be achieved",G51)))</formula>
    </cfRule>
    <cfRule type="containsText" dxfId="1297" priority="3281" operator="containsText" text="Deferred">
      <formula>NOT(ISERROR(SEARCH("Deferred",G51)))</formula>
    </cfRule>
    <cfRule type="containsText" dxfId="1296" priority="3282" operator="containsText" text="Deleted">
      <formula>NOT(ISERROR(SEARCH("Deleted",G51)))</formula>
    </cfRule>
    <cfRule type="containsText" dxfId="1295" priority="3283" operator="containsText" text="In Danger of Falling Behind Target">
      <formula>NOT(ISERROR(SEARCH("In Danger of Falling Behind Target",G51)))</formula>
    </cfRule>
    <cfRule type="containsText" dxfId="1294" priority="3284" operator="containsText" text="Not yet due">
      <formula>NOT(ISERROR(SEARCH("Not yet due",G51)))</formula>
    </cfRule>
    <cfRule type="containsText" dxfId="1293" priority="3285" operator="containsText" text="Update not Provided">
      <formula>NOT(ISERROR(SEARCH("Update not Provided",G51)))</formula>
    </cfRule>
    <cfRule type="containsText" dxfId="1292" priority="3286" operator="containsText" text="Not yet due">
      <formula>NOT(ISERROR(SEARCH("Not yet due",G51)))</formula>
    </cfRule>
    <cfRule type="containsText" dxfId="1291" priority="3287" operator="containsText" text="Completed Behind Schedule">
      <formula>NOT(ISERROR(SEARCH("Completed Behind Schedule",G51)))</formula>
    </cfRule>
    <cfRule type="containsText" dxfId="1290" priority="3288" operator="containsText" text="Off Target">
      <formula>NOT(ISERROR(SEARCH("Off Target",G51)))</formula>
    </cfRule>
    <cfRule type="containsText" dxfId="1289" priority="3289" operator="containsText" text="On Track to be Achieved">
      <formula>NOT(ISERROR(SEARCH("On Track to be Achieved",G51)))</formula>
    </cfRule>
    <cfRule type="containsText" dxfId="1288" priority="3290" operator="containsText" text="Fully Achieved">
      <formula>NOT(ISERROR(SEARCH("Fully Achieved",G51)))</formula>
    </cfRule>
    <cfRule type="containsText" dxfId="1287" priority="3291" operator="containsText" text="Not yet due">
      <formula>NOT(ISERROR(SEARCH("Not yet due",G51)))</formula>
    </cfRule>
    <cfRule type="containsText" dxfId="1286" priority="3292" operator="containsText" text="Not Yet Due">
      <formula>NOT(ISERROR(SEARCH("Not Yet Due",G51)))</formula>
    </cfRule>
    <cfRule type="containsText" dxfId="1285" priority="3293" operator="containsText" text="Deferred">
      <formula>NOT(ISERROR(SEARCH("Deferred",G51)))</formula>
    </cfRule>
    <cfRule type="containsText" dxfId="1284" priority="3294" operator="containsText" text="Deleted">
      <formula>NOT(ISERROR(SEARCH("Deleted",G51)))</formula>
    </cfRule>
    <cfRule type="containsText" dxfId="1283" priority="3295" operator="containsText" text="In Danger of Falling Behind Target">
      <formula>NOT(ISERROR(SEARCH("In Danger of Falling Behind Target",G51)))</formula>
    </cfRule>
    <cfRule type="containsText" dxfId="1282" priority="3296" operator="containsText" text="Not yet due">
      <formula>NOT(ISERROR(SEARCH("Not yet due",G51)))</formula>
    </cfRule>
    <cfRule type="containsText" dxfId="1281" priority="3297" operator="containsText" text="Completed Behind Schedule">
      <formula>NOT(ISERROR(SEARCH("Completed Behind Schedule",G51)))</formula>
    </cfRule>
    <cfRule type="containsText" dxfId="1280" priority="3298" operator="containsText" text="Off Target">
      <formula>NOT(ISERROR(SEARCH("Off Target",G51)))</formula>
    </cfRule>
    <cfRule type="containsText" dxfId="1279" priority="3299" operator="containsText" text="In Danger of Falling Behind Target">
      <formula>NOT(ISERROR(SEARCH("In Danger of Falling Behind Target",G51)))</formula>
    </cfRule>
    <cfRule type="containsText" dxfId="1278" priority="3300" operator="containsText" text="On Track to be Achieved">
      <formula>NOT(ISERROR(SEARCH("On Track to be Achieved",G51)))</formula>
    </cfRule>
    <cfRule type="containsText" dxfId="1277" priority="3301" operator="containsText" text="Fully Achieved">
      <formula>NOT(ISERROR(SEARCH("Fully Achieved",G51)))</formula>
    </cfRule>
    <cfRule type="containsText" dxfId="1276" priority="3302" operator="containsText" text="Update not Provided">
      <formula>NOT(ISERROR(SEARCH("Update not Provided",G51)))</formula>
    </cfRule>
    <cfRule type="containsText" dxfId="1275" priority="3303" operator="containsText" text="Not yet due">
      <formula>NOT(ISERROR(SEARCH("Not yet due",G51)))</formula>
    </cfRule>
    <cfRule type="containsText" dxfId="1274" priority="3304" operator="containsText" text="Completed Behind Schedule">
      <formula>NOT(ISERROR(SEARCH("Completed Behind Schedule",G51)))</formula>
    </cfRule>
    <cfRule type="containsText" dxfId="1273" priority="3305" operator="containsText" text="Off Target">
      <formula>NOT(ISERROR(SEARCH("Off Target",G51)))</formula>
    </cfRule>
    <cfRule type="containsText" dxfId="1272" priority="3306" operator="containsText" text="In Danger of Falling Behind Target">
      <formula>NOT(ISERROR(SEARCH("In Danger of Falling Behind Target",G51)))</formula>
    </cfRule>
    <cfRule type="containsText" dxfId="1271" priority="3307" operator="containsText" text="On Track to be Achieved">
      <formula>NOT(ISERROR(SEARCH("On Track to be Achieved",G51)))</formula>
    </cfRule>
    <cfRule type="containsText" dxfId="1270" priority="3308" operator="containsText" text="Fully Achieved">
      <formula>NOT(ISERROR(SEARCH("Fully Achieved",G51)))</formula>
    </cfRule>
    <cfRule type="containsText" dxfId="1269" priority="3309" operator="containsText" text="Fully Achieved">
      <formula>NOT(ISERROR(SEARCH("Fully Achieved",G51)))</formula>
    </cfRule>
    <cfRule type="containsText" dxfId="1268" priority="3310" operator="containsText" text="Fully Achieved">
      <formula>NOT(ISERROR(SEARCH("Fully Achieved",G51)))</formula>
    </cfRule>
    <cfRule type="containsText" dxfId="1267" priority="3311" operator="containsText" text="Deferred">
      <formula>NOT(ISERROR(SEARCH("Deferred",G51)))</formula>
    </cfRule>
    <cfRule type="containsText" dxfId="1266" priority="3312" operator="containsText" text="Deleted">
      <formula>NOT(ISERROR(SEARCH("Deleted",G51)))</formula>
    </cfRule>
    <cfRule type="containsText" dxfId="1265" priority="3313" operator="containsText" text="In Danger of Falling Behind Target">
      <formula>NOT(ISERROR(SEARCH("In Danger of Falling Behind Target",G51)))</formula>
    </cfRule>
    <cfRule type="containsText" dxfId="1264" priority="3314" operator="containsText" text="Not yet due">
      <formula>NOT(ISERROR(SEARCH("Not yet due",G51)))</formula>
    </cfRule>
    <cfRule type="containsText" dxfId="1263" priority="3315" operator="containsText" text="Update not Provided">
      <formula>NOT(ISERROR(SEARCH("Update not Provided",G51)))</formula>
    </cfRule>
  </conditionalFormatting>
  <conditionalFormatting sqref="G54">
    <cfRule type="containsText" dxfId="1262" priority="3244" operator="containsText" text="On track to be achieved">
      <formula>NOT(ISERROR(SEARCH("On track to be achieved",G54)))</formula>
    </cfRule>
    <cfRule type="containsText" dxfId="1261" priority="3245" operator="containsText" text="Deferred">
      <formula>NOT(ISERROR(SEARCH("Deferred",G54)))</formula>
    </cfRule>
    <cfRule type="containsText" dxfId="1260" priority="3246" operator="containsText" text="Deleted">
      <formula>NOT(ISERROR(SEARCH("Deleted",G54)))</formula>
    </cfRule>
    <cfRule type="containsText" dxfId="1259" priority="3247" operator="containsText" text="In Danger of Falling Behind Target">
      <formula>NOT(ISERROR(SEARCH("In Danger of Falling Behind Target",G54)))</formula>
    </cfRule>
    <cfRule type="containsText" dxfId="1258" priority="3248" operator="containsText" text="Not yet due">
      <formula>NOT(ISERROR(SEARCH("Not yet due",G54)))</formula>
    </cfRule>
    <cfRule type="containsText" dxfId="1257" priority="3249" operator="containsText" text="Update not Provided">
      <formula>NOT(ISERROR(SEARCH("Update not Provided",G54)))</formula>
    </cfRule>
    <cfRule type="containsText" dxfId="1256" priority="3250" operator="containsText" text="Not yet due">
      <formula>NOT(ISERROR(SEARCH("Not yet due",G54)))</formula>
    </cfRule>
    <cfRule type="containsText" dxfId="1255" priority="3251" operator="containsText" text="Completed Behind Schedule">
      <formula>NOT(ISERROR(SEARCH("Completed Behind Schedule",G54)))</formula>
    </cfRule>
    <cfRule type="containsText" dxfId="1254" priority="3252" operator="containsText" text="Off Target">
      <formula>NOT(ISERROR(SEARCH("Off Target",G54)))</formula>
    </cfRule>
    <cfRule type="containsText" dxfId="1253" priority="3253" operator="containsText" text="On Track to be Achieved">
      <formula>NOT(ISERROR(SEARCH("On Track to be Achieved",G54)))</formula>
    </cfRule>
    <cfRule type="containsText" dxfId="1252" priority="3254" operator="containsText" text="Fully Achieved">
      <formula>NOT(ISERROR(SEARCH("Fully Achieved",G54)))</formula>
    </cfRule>
    <cfRule type="containsText" dxfId="1251" priority="3255" operator="containsText" text="Not yet due">
      <formula>NOT(ISERROR(SEARCH("Not yet due",G54)))</formula>
    </cfRule>
    <cfRule type="containsText" dxfId="1250" priority="3256" operator="containsText" text="Not Yet Due">
      <formula>NOT(ISERROR(SEARCH("Not Yet Due",G54)))</formula>
    </cfRule>
    <cfRule type="containsText" dxfId="1249" priority="3257" operator="containsText" text="Deferred">
      <formula>NOT(ISERROR(SEARCH("Deferred",G54)))</formula>
    </cfRule>
    <cfRule type="containsText" dxfId="1248" priority="3258" operator="containsText" text="Deleted">
      <formula>NOT(ISERROR(SEARCH("Deleted",G54)))</formula>
    </cfRule>
    <cfRule type="containsText" dxfId="1247" priority="3259" operator="containsText" text="In Danger of Falling Behind Target">
      <formula>NOT(ISERROR(SEARCH("In Danger of Falling Behind Target",G54)))</formula>
    </cfRule>
    <cfRule type="containsText" dxfId="1246" priority="3260" operator="containsText" text="Not yet due">
      <formula>NOT(ISERROR(SEARCH("Not yet due",G54)))</formula>
    </cfRule>
    <cfRule type="containsText" dxfId="1245" priority="3261" operator="containsText" text="Completed Behind Schedule">
      <formula>NOT(ISERROR(SEARCH("Completed Behind Schedule",G54)))</formula>
    </cfRule>
    <cfRule type="containsText" dxfId="1244" priority="3262" operator="containsText" text="Off Target">
      <formula>NOT(ISERROR(SEARCH("Off Target",G54)))</formula>
    </cfRule>
    <cfRule type="containsText" dxfId="1243" priority="3263" operator="containsText" text="In Danger of Falling Behind Target">
      <formula>NOT(ISERROR(SEARCH("In Danger of Falling Behind Target",G54)))</formula>
    </cfRule>
    <cfRule type="containsText" dxfId="1242" priority="3264" operator="containsText" text="On Track to be Achieved">
      <formula>NOT(ISERROR(SEARCH("On Track to be Achieved",G54)))</formula>
    </cfRule>
    <cfRule type="containsText" dxfId="1241" priority="3265" operator="containsText" text="Fully Achieved">
      <formula>NOT(ISERROR(SEARCH("Fully Achieved",G54)))</formula>
    </cfRule>
    <cfRule type="containsText" dxfId="1240" priority="3266" operator="containsText" text="Update not Provided">
      <formula>NOT(ISERROR(SEARCH("Update not Provided",G54)))</formula>
    </cfRule>
    <cfRule type="containsText" dxfId="1239" priority="3267" operator="containsText" text="Not yet due">
      <formula>NOT(ISERROR(SEARCH("Not yet due",G54)))</formula>
    </cfRule>
    <cfRule type="containsText" dxfId="1238" priority="3268" operator="containsText" text="Completed Behind Schedule">
      <formula>NOT(ISERROR(SEARCH("Completed Behind Schedule",G54)))</formula>
    </cfRule>
    <cfRule type="containsText" dxfId="1237" priority="3269" operator="containsText" text="Off Target">
      <formula>NOT(ISERROR(SEARCH("Off Target",G54)))</formula>
    </cfRule>
    <cfRule type="containsText" dxfId="1236" priority="3270" operator="containsText" text="In Danger of Falling Behind Target">
      <formula>NOT(ISERROR(SEARCH("In Danger of Falling Behind Target",G54)))</formula>
    </cfRule>
    <cfRule type="containsText" dxfId="1235" priority="3271" operator="containsText" text="On Track to be Achieved">
      <formula>NOT(ISERROR(SEARCH("On Track to be Achieved",G54)))</formula>
    </cfRule>
    <cfRule type="containsText" dxfId="1234" priority="3272" operator="containsText" text="Fully Achieved">
      <formula>NOT(ISERROR(SEARCH("Fully Achieved",G54)))</formula>
    </cfRule>
    <cfRule type="containsText" dxfId="1233" priority="3273" operator="containsText" text="Fully Achieved">
      <formula>NOT(ISERROR(SEARCH("Fully Achieved",G54)))</formula>
    </cfRule>
    <cfRule type="containsText" dxfId="1232" priority="3274" operator="containsText" text="Fully Achieved">
      <formula>NOT(ISERROR(SEARCH("Fully Achieved",G54)))</formula>
    </cfRule>
    <cfRule type="containsText" dxfId="1231" priority="3275" operator="containsText" text="Deferred">
      <formula>NOT(ISERROR(SEARCH("Deferred",G54)))</formula>
    </cfRule>
    <cfRule type="containsText" dxfId="1230" priority="3276" operator="containsText" text="Deleted">
      <formula>NOT(ISERROR(SEARCH("Deleted",G54)))</formula>
    </cfRule>
    <cfRule type="containsText" dxfId="1229" priority="3277" operator="containsText" text="In Danger of Falling Behind Target">
      <formula>NOT(ISERROR(SEARCH("In Danger of Falling Behind Target",G54)))</formula>
    </cfRule>
    <cfRule type="containsText" dxfId="1228" priority="3278" operator="containsText" text="Not yet due">
      <formula>NOT(ISERROR(SEARCH("Not yet due",G54)))</formula>
    </cfRule>
    <cfRule type="containsText" dxfId="1227" priority="3279" operator="containsText" text="Update not Provided">
      <formula>NOT(ISERROR(SEARCH("Update not Provided",G54)))</formula>
    </cfRule>
  </conditionalFormatting>
  <conditionalFormatting sqref="G54">
    <cfRule type="containsText" dxfId="1226" priority="3208" operator="containsText" text="On track to be achieved">
      <formula>NOT(ISERROR(SEARCH("On track to be achieved",G54)))</formula>
    </cfRule>
    <cfRule type="containsText" dxfId="1225" priority="3209" operator="containsText" text="Deferred">
      <formula>NOT(ISERROR(SEARCH("Deferred",G54)))</formula>
    </cfRule>
    <cfRule type="containsText" dxfId="1224" priority="3210" operator="containsText" text="Deleted">
      <formula>NOT(ISERROR(SEARCH("Deleted",G54)))</formula>
    </cfRule>
    <cfRule type="containsText" dxfId="1223" priority="3211" operator="containsText" text="In Danger of Falling Behind Target">
      <formula>NOT(ISERROR(SEARCH("In Danger of Falling Behind Target",G54)))</formula>
    </cfRule>
    <cfRule type="containsText" dxfId="1222" priority="3212" operator="containsText" text="Not yet due">
      <formula>NOT(ISERROR(SEARCH("Not yet due",G54)))</formula>
    </cfRule>
    <cfRule type="containsText" dxfId="1221" priority="3213" operator="containsText" text="Update not Provided">
      <formula>NOT(ISERROR(SEARCH("Update not Provided",G54)))</formula>
    </cfRule>
    <cfRule type="containsText" dxfId="1220" priority="3214" operator="containsText" text="Not yet due">
      <formula>NOT(ISERROR(SEARCH("Not yet due",G54)))</formula>
    </cfRule>
    <cfRule type="containsText" dxfId="1219" priority="3215" operator="containsText" text="Completed Behind Schedule">
      <formula>NOT(ISERROR(SEARCH("Completed Behind Schedule",G54)))</formula>
    </cfRule>
    <cfRule type="containsText" dxfId="1218" priority="3216" operator="containsText" text="Off Target">
      <formula>NOT(ISERROR(SEARCH("Off Target",G54)))</formula>
    </cfRule>
    <cfRule type="containsText" dxfId="1217" priority="3217" operator="containsText" text="On Track to be Achieved">
      <formula>NOT(ISERROR(SEARCH("On Track to be Achieved",G54)))</formula>
    </cfRule>
    <cfRule type="containsText" dxfId="1216" priority="3218" operator="containsText" text="Fully Achieved">
      <formula>NOT(ISERROR(SEARCH("Fully Achieved",G54)))</formula>
    </cfRule>
    <cfRule type="containsText" dxfId="1215" priority="3219" operator="containsText" text="Not yet due">
      <formula>NOT(ISERROR(SEARCH("Not yet due",G54)))</formula>
    </cfRule>
    <cfRule type="containsText" dxfId="1214" priority="3220" operator="containsText" text="Not Yet Due">
      <formula>NOT(ISERROR(SEARCH("Not Yet Due",G54)))</formula>
    </cfRule>
    <cfRule type="containsText" dxfId="1213" priority="3221" operator="containsText" text="Deferred">
      <formula>NOT(ISERROR(SEARCH("Deferred",G54)))</formula>
    </cfRule>
    <cfRule type="containsText" dxfId="1212" priority="3222" operator="containsText" text="Deleted">
      <formula>NOT(ISERROR(SEARCH("Deleted",G54)))</formula>
    </cfRule>
    <cfRule type="containsText" dxfId="1211" priority="3223" operator="containsText" text="In Danger of Falling Behind Target">
      <formula>NOT(ISERROR(SEARCH("In Danger of Falling Behind Target",G54)))</formula>
    </cfRule>
    <cfRule type="containsText" dxfId="1210" priority="3224" operator="containsText" text="Not yet due">
      <formula>NOT(ISERROR(SEARCH("Not yet due",G54)))</formula>
    </cfRule>
    <cfRule type="containsText" dxfId="1209" priority="3225" operator="containsText" text="Completed Behind Schedule">
      <formula>NOT(ISERROR(SEARCH("Completed Behind Schedule",G54)))</formula>
    </cfRule>
    <cfRule type="containsText" dxfId="1208" priority="3226" operator="containsText" text="Off Target">
      <formula>NOT(ISERROR(SEARCH("Off Target",G54)))</formula>
    </cfRule>
    <cfRule type="containsText" dxfId="1207" priority="3227" operator="containsText" text="In Danger of Falling Behind Target">
      <formula>NOT(ISERROR(SEARCH("In Danger of Falling Behind Target",G54)))</formula>
    </cfRule>
    <cfRule type="containsText" dxfId="1206" priority="3228" operator="containsText" text="On Track to be Achieved">
      <formula>NOT(ISERROR(SEARCH("On Track to be Achieved",G54)))</formula>
    </cfRule>
    <cfRule type="containsText" dxfId="1205" priority="3229" operator="containsText" text="Fully Achieved">
      <formula>NOT(ISERROR(SEARCH("Fully Achieved",G54)))</formula>
    </cfRule>
    <cfRule type="containsText" dxfId="1204" priority="3230" operator="containsText" text="Update not Provided">
      <formula>NOT(ISERROR(SEARCH("Update not Provided",G54)))</formula>
    </cfRule>
    <cfRule type="containsText" dxfId="1203" priority="3231" operator="containsText" text="Not yet due">
      <formula>NOT(ISERROR(SEARCH("Not yet due",G54)))</formula>
    </cfRule>
    <cfRule type="containsText" dxfId="1202" priority="3232" operator="containsText" text="Completed Behind Schedule">
      <formula>NOT(ISERROR(SEARCH("Completed Behind Schedule",G54)))</formula>
    </cfRule>
    <cfRule type="containsText" dxfId="1201" priority="3233" operator="containsText" text="Off Target">
      <formula>NOT(ISERROR(SEARCH("Off Target",G54)))</formula>
    </cfRule>
    <cfRule type="containsText" dxfId="1200" priority="3234" operator="containsText" text="In Danger of Falling Behind Target">
      <formula>NOT(ISERROR(SEARCH("In Danger of Falling Behind Target",G54)))</formula>
    </cfRule>
    <cfRule type="containsText" dxfId="1199" priority="3235" operator="containsText" text="On Track to be Achieved">
      <formula>NOT(ISERROR(SEARCH("On Track to be Achieved",G54)))</formula>
    </cfRule>
    <cfRule type="containsText" dxfId="1198" priority="3236" operator="containsText" text="Fully Achieved">
      <formula>NOT(ISERROR(SEARCH("Fully Achieved",G54)))</formula>
    </cfRule>
    <cfRule type="containsText" dxfId="1197" priority="3237" operator="containsText" text="Fully Achieved">
      <formula>NOT(ISERROR(SEARCH("Fully Achieved",G54)))</formula>
    </cfRule>
    <cfRule type="containsText" dxfId="1196" priority="3238" operator="containsText" text="Fully Achieved">
      <formula>NOT(ISERROR(SEARCH("Fully Achieved",G54)))</formula>
    </cfRule>
    <cfRule type="containsText" dxfId="1195" priority="3239" operator="containsText" text="Deferred">
      <formula>NOT(ISERROR(SEARCH("Deferred",G54)))</formula>
    </cfRule>
    <cfRule type="containsText" dxfId="1194" priority="3240" operator="containsText" text="Deleted">
      <formula>NOT(ISERROR(SEARCH("Deleted",G54)))</formula>
    </cfRule>
    <cfRule type="containsText" dxfId="1193" priority="3241" operator="containsText" text="In Danger of Falling Behind Target">
      <formula>NOT(ISERROR(SEARCH("In Danger of Falling Behind Target",G54)))</formula>
    </cfRule>
    <cfRule type="containsText" dxfId="1192" priority="3242" operator="containsText" text="Not yet due">
      <formula>NOT(ISERROR(SEARCH("Not yet due",G54)))</formula>
    </cfRule>
    <cfRule type="containsText" dxfId="1191" priority="3243" operator="containsText" text="Update not Provided">
      <formula>NOT(ISERROR(SEARCH("Update not Provided",G54)))</formula>
    </cfRule>
  </conditionalFormatting>
  <conditionalFormatting sqref="G55:G60">
    <cfRule type="containsText" dxfId="1190" priority="3172" operator="containsText" text="On track to be achieved">
      <formula>NOT(ISERROR(SEARCH("On track to be achieved",G55)))</formula>
    </cfRule>
    <cfRule type="containsText" dxfId="1189" priority="3173" operator="containsText" text="Deferred">
      <formula>NOT(ISERROR(SEARCH("Deferred",G55)))</formula>
    </cfRule>
    <cfRule type="containsText" dxfId="1188" priority="3174" operator="containsText" text="Deleted">
      <formula>NOT(ISERROR(SEARCH("Deleted",G55)))</formula>
    </cfRule>
    <cfRule type="containsText" dxfId="1187" priority="3175" operator="containsText" text="In Danger of Falling Behind Target">
      <formula>NOT(ISERROR(SEARCH("In Danger of Falling Behind Target",G55)))</formula>
    </cfRule>
    <cfRule type="containsText" dxfId="1186" priority="3176" operator="containsText" text="Not yet due">
      <formula>NOT(ISERROR(SEARCH("Not yet due",G55)))</formula>
    </cfRule>
    <cfRule type="containsText" dxfId="1185" priority="3177" operator="containsText" text="Update not Provided">
      <formula>NOT(ISERROR(SEARCH("Update not Provided",G55)))</formula>
    </cfRule>
    <cfRule type="containsText" dxfId="1184" priority="3178" operator="containsText" text="Not yet due">
      <formula>NOT(ISERROR(SEARCH("Not yet due",G55)))</formula>
    </cfRule>
    <cfRule type="containsText" dxfId="1183" priority="3179" operator="containsText" text="Completed Behind Schedule">
      <formula>NOT(ISERROR(SEARCH("Completed Behind Schedule",G55)))</formula>
    </cfRule>
    <cfRule type="containsText" dxfId="1182" priority="3180" operator="containsText" text="Off Target">
      <formula>NOT(ISERROR(SEARCH("Off Target",G55)))</formula>
    </cfRule>
    <cfRule type="containsText" dxfId="1181" priority="3181" operator="containsText" text="On Track to be Achieved">
      <formula>NOT(ISERROR(SEARCH("On Track to be Achieved",G55)))</formula>
    </cfRule>
    <cfRule type="containsText" dxfId="1180" priority="3182" operator="containsText" text="Fully Achieved">
      <formula>NOT(ISERROR(SEARCH("Fully Achieved",G55)))</formula>
    </cfRule>
    <cfRule type="containsText" dxfId="1179" priority="3183" operator="containsText" text="Not yet due">
      <formula>NOT(ISERROR(SEARCH("Not yet due",G55)))</formula>
    </cfRule>
    <cfRule type="containsText" dxfId="1178" priority="3184" operator="containsText" text="Not Yet Due">
      <formula>NOT(ISERROR(SEARCH("Not Yet Due",G55)))</formula>
    </cfRule>
    <cfRule type="containsText" dxfId="1177" priority="3185" operator="containsText" text="Deferred">
      <formula>NOT(ISERROR(SEARCH("Deferred",G55)))</formula>
    </cfRule>
    <cfRule type="containsText" dxfId="1176" priority="3186" operator="containsText" text="Deleted">
      <formula>NOT(ISERROR(SEARCH("Deleted",G55)))</formula>
    </cfRule>
    <cfRule type="containsText" dxfId="1175" priority="3187" operator="containsText" text="In Danger of Falling Behind Target">
      <formula>NOT(ISERROR(SEARCH("In Danger of Falling Behind Target",G55)))</formula>
    </cfRule>
    <cfRule type="containsText" dxfId="1174" priority="3188" operator="containsText" text="Not yet due">
      <formula>NOT(ISERROR(SEARCH("Not yet due",G55)))</formula>
    </cfRule>
    <cfRule type="containsText" dxfId="1173" priority="3189" operator="containsText" text="Completed Behind Schedule">
      <formula>NOT(ISERROR(SEARCH("Completed Behind Schedule",G55)))</formula>
    </cfRule>
    <cfRule type="containsText" dxfId="1172" priority="3190" operator="containsText" text="Off Target">
      <formula>NOT(ISERROR(SEARCH("Off Target",G55)))</formula>
    </cfRule>
    <cfRule type="containsText" dxfId="1171" priority="3191" operator="containsText" text="In Danger of Falling Behind Target">
      <formula>NOT(ISERROR(SEARCH("In Danger of Falling Behind Target",G55)))</formula>
    </cfRule>
    <cfRule type="containsText" dxfId="1170" priority="3192" operator="containsText" text="On Track to be Achieved">
      <formula>NOT(ISERROR(SEARCH("On Track to be Achieved",G55)))</formula>
    </cfRule>
    <cfRule type="containsText" dxfId="1169" priority="3193" operator="containsText" text="Fully Achieved">
      <formula>NOT(ISERROR(SEARCH("Fully Achieved",G55)))</formula>
    </cfRule>
    <cfRule type="containsText" dxfId="1168" priority="3194" operator="containsText" text="Update not Provided">
      <formula>NOT(ISERROR(SEARCH("Update not Provided",G55)))</formula>
    </cfRule>
    <cfRule type="containsText" dxfId="1167" priority="3195" operator="containsText" text="Not yet due">
      <formula>NOT(ISERROR(SEARCH("Not yet due",G55)))</formula>
    </cfRule>
    <cfRule type="containsText" dxfId="1166" priority="3196" operator="containsText" text="Completed Behind Schedule">
      <formula>NOT(ISERROR(SEARCH("Completed Behind Schedule",G55)))</formula>
    </cfRule>
    <cfRule type="containsText" dxfId="1165" priority="3197" operator="containsText" text="Off Target">
      <formula>NOT(ISERROR(SEARCH("Off Target",G55)))</formula>
    </cfRule>
    <cfRule type="containsText" dxfId="1164" priority="3198" operator="containsText" text="In Danger of Falling Behind Target">
      <formula>NOT(ISERROR(SEARCH("In Danger of Falling Behind Target",G55)))</formula>
    </cfRule>
    <cfRule type="containsText" dxfId="1163" priority="3199" operator="containsText" text="On Track to be Achieved">
      <formula>NOT(ISERROR(SEARCH("On Track to be Achieved",G55)))</formula>
    </cfRule>
    <cfRule type="containsText" dxfId="1162" priority="3200" operator="containsText" text="Fully Achieved">
      <formula>NOT(ISERROR(SEARCH("Fully Achieved",G55)))</formula>
    </cfRule>
    <cfRule type="containsText" dxfId="1161" priority="3201" operator="containsText" text="Fully Achieved">
      <formula>NOT(ISERROR(SEARCH("Fully Achieved",G55)))</formula>
    </cfRule>
    <cfRule type="containsText" dxfId="1160" priority="3202" operator="containsText" text="Fully Achieved">
      <formula>NOT(ISERROR(SEARCH("Fully Achieved",G55)))</formula>
    </cfRule>
    <cfRule type="containsText" dxfId="1159" priority="3203" operator="containsText" text="Deferred">
      <formula>NOT(ISERROR(SEARCH("Deferred",G55)))</formula>
    </cfRule>
    <cfRule type="containsText" dxfId="1158" priority="3204" operator="containsText" text="Deleted">
      <formula>NOT(ISERROR(SEARCH("Deleted",G55)))</formula>
    </cfRule>
    <cfRule type="containsText" dxfId="1157" priority="3205" operator="containsText" text="In Danger of Falling Behind Target">
      <formula>NOT(ISERROR(SEARCH("In Danger of Falling Behind Target",G55)))</formula>
    </cfRule>
    <cfRule type="containsText" dxfId="1156" priority="3206" operator="containsText" text="Not yet due">
      <formula>NOT(ISERROR(SEARCH("Not yet due",G55)))</formula>
    </cfRule>
    <cfRule type="containsText" dxfId="1155" priority="3207" operator="containsText" text="Update not Provided">
      <formula>NOT(ISERROR(SEARCH("Update not Provided",G55)))</formula>
    </cfRule>
  </conditionalFormatting>
  <conditionalFormatting sqref="G62:G67">
    <cfRule type="containsText" dxfId="1154" priority="3136" operator="containsText" text="On track to be achieved">
      <formula>NOT(ISERROR(SEARCH("On track to be achieved",G62)))</formula>
    </cfRule>
    <cfRule type="containsText" dxfId="1153" priority="3137" operator="containsText" text="Deferred">
      <formula>NOT(ISERROR(SEARCH("Deferred",G62)))</formula>
    </cfRule>
    <cfRule type="containsText" dxfId="1152" priority="3138" operator="containsText" text="Deleted">
      <formula>NOT(ISERROR(SEARCH("Deleted",G62)))</formula>
    </cfRule>
    <cfRule type="containsText" dxfId="1151" priority="3139" operator="containsText" text="In Danger of Falling Behind Target">
      <formula>NOT(ISERROR(SEARCH("In Danger of Falling Behind Target",G62)))</formula>
    </cfRule>
    <cfRule type="containsText" dxfId="1150" priority="3140" operator="containsText" text="Not yet due">
      <formula>NOT(ISERROR(SEARCH("Not yet due",G62)))</formula>
    </cfRule>
    <cfRule type="containsText" dxfId="1149" priority="3141" operator="containsText" text="Update not Provided">
      <formula>NOT(ISERROR(SEARCH("Update not Provided",G62)))</formula>
    </cfRule>
    <cfRule type="containsText" dxfId="1148" priority="3142" operator="containsText" text="Not yet due">
      <formula>NOT(ISERROR(SEARCH("Not yet due",G62)))</formula>
    </cfRule>
    <cfRule type="containsText" dxfId="1147" priority="3143" operator="containsText" text="Completed Behind Schedule">
      <formula>NOT(ISERROR(SEARCH("Completed Behind Schedule",G62)))</formula>
    </cfRule>
    <cfRule type="containsText" dxfId="1146" priority="3144" operator="containsText" text="Off Target">
      <formula>NOT(ISERROR(SEARCH("Off Target",G62)))</formula>
    </cfRule>
    <cfRule type="containsText" dxfId="1145" priority="3145" operator="containsText" text="On Track to be Achieved">
      <formula>NOT(ISERROR(SEARCH("On Track to be Achieved",G62)))</formula>
    </cfRule>
    <cfRule type="containsText" dxfId="1144" priority="3146" operator="containsText" text="Fully Achieved">
      <formula>NOT(ISERROR(SEARCH("Fully Achieved",G62)))</formula>
    </cfRule>
    <cfRule type="containsText" dxfId="1143" priority="3147" operator="containsText" text="Not yet due">
      <formula>NOT(ISERROR(SEARCH("Not yet due",G62)))</formula>
    </cfRule>
    <cfRule type="containsText" dxfId="1142" priority="3148" operator="containsText" text="Not Yet Due">
      <formula>NOT(ISERROR(SEARCH("Not Yet Due",G62)))</formula>
    </cfRule>
    <cfRule type="containsText" dxfId="1141" priority="3149" operator="containsText" text="Deferred">
      <formula>NOT(ISERROR(SEARCH("Deferred",G62)))</formula>
    </cfRule>
    <cfRule type="containsText" dxfId="1140" priority="3150" operator="containsText" text="Deleted">
      <formula>NOT(ISERROR(SEARCH("Deleted",G62)))</formula>
    </cfRule>
    <cfRule type="containsText" dxfId="1139" priority="3151" operator="containsText" text="In Danger of Falling Behind Target">
      <formula>NOT(ISERROR(SEARCH("In Danger of Falling Behind Target",G62)))</formula>
    </cfRule>
    <cfRule type="containsText" dxfId="1138" priority="3152" operator="containsText" text="Not yet due">
      <formula>NOT(ISERROR(SEARCH("Not yet due",G62)))</formula>
    </cfRule>
    <cfRule type="containsText" dxfId="1137" priority="3153" operator="containsText" text="Completed Behind Schedule">
      <formula>NOT(ISERROR(SEARCH("Completed Behind Schedule",G62)))</formula>
    </cfRule>
    <cfRule type="containsText" dxfId="1136" priority="3154" operator="containsText" text="Off Target">
      <formula>NOT(ISERROR(SEARCH("Off Target",G62)))</formula>
    </cfRule>
    <cfRule type="containsText" dxfId="1135" priority="3155" operator="containsText" text="In Danger of Falling Behind Target">
      <formula>NOT(ISERROR(SEARCH("In Danger of Falling Behind Target",G62)))</formula>
    </cfRule>
    <cfRule type="containsText" dxfId="1134" priority="3156" operator="containsText" text="On Track to be Achieved">
      <formula>NOT(ISERROR(SEARCH("On Track to be Achieved",G62)))</formula>
    </cfRule>
    <cfRule type="containsText" dxfId="1133" priority="3157" operator="containsText" text="Fully Achieved">
      <formula>NOT(ISERROR(SEARCH("Fully Achieved",G62)))</formula>
    </cfRule>
    <cfRule type="containsText" dxfId="1132" priority="3158" operator="containsText" text="Update not Provided">
      <formula>NOT(ISERROR(SEARCH("Update not Provided",G62)))</formula>
    </cfRule>
    <cfRule type="containsText" dxfId="1131" priority="3159" operator="containsText" text="Not yet due">
      <formula>NOT(ISERROR(SEARCH("Not yet due",G62)))</formula>
    </cfRule>
    <cfRule type="containsText" dxfId="1130" priority="3160" operator="containsText" text="Completed Behind Schedule">
      <formula>NOT(ISERROR(SEARCH("Completed Behind Schedule",G62)))</formula>
    </cfRule>
    <cfRule type="containsText" dxfId="1129" priority="3161" operator="containsText" text="Off Target">
      <formula>NOT(ISERROR(SEARCH("Off Target",G62)))</formula>
    </cfRule>
    <cfRule type="containsText" dxfId="1128" priority="3162" operator="containsText" text="In Danger of Falling Behind Target">
      <formula>NOT(ISERROR(SEARCH("In Danger of Falling Behind Target",G62)))</formula>
    </cfRule>
    <cfRule type="containsText" dxfId="1127" priority="3163" operator="containsText" text="On Track to be Achieved">
      <formula>NOT(ISERROR(SEARCH("On Track to be Achieved",G62)))</formula>
    </cfRule>
    <cfRule type="containsText" dxfId="1126" priority="3164" operator="containsText" text="Fully Achieved">
      <formula>NOT(ISERROR(SEARCH("Fully Achieved",G62)))</formula>
    </cfRule>
    <cfRule type="containsText" dxfId="1125" priority="3165" operator="containsText" text="Fully Achieved">
      <formula>NOT(ISERROR(SEARCH("Fully Achieved",G62)))</formula>
    </cfRule>
    <cfRule type="containsText" dxfId="1124" priority="3166" operator="containsText" text="Fully Achieved">
      <formula>NOT(ISERROR(SEARCH("Fully Achieved",G62)))</formula>
    </cfRule>
    <cfRule type="containsText" dxfId="1123" priority="3167" operator="containsText" text="Deferred">
      <formula>NOT(ISERROR(SEARCH("Deferred",G62)))</formula>
    </cfRule>
    <cfRule type="containsText" dxfId="1122" priority="3168" operator="containsText" text="Deleted">
      <formula>NOT(ISERROR(SEARCH("Deleted",G62)))</formula>
    </cfRule>
    <cfRule type="containsText" dxfId="1121" priority="3169" operator="containsText" text="In Danger of Falling Behind Target">
      <formula>NOT(ISERROR(SEARCH("In Danger of Falling Behind Target",G62)))</formula>
    </cfRule>
    <cfRule type="containsText" dxfId="1120" priority="3170" operator="containsText" text="Not yet due">
      <formula>NOT(ISERROR(SEARCH("Not yet due",G62)))</formula>
    </cfRule>
    <cfRule type="containsText" dxfId="1119" priority="3171" operator="containsText" text="Update not Provided">
      <formula>NOT(ISERROR(SEARCH("Update not Provided",G62)))</formula>
    </cfRule>
  </conditionalFormatting>
  <conditionalFormatting sqref="I3:I11">
    <cfRule type="containsText" dxfId="1118" priority="2380" operator="containsText" text="On track to be achieved">
      <formula>NOT(ISERROR(SEARCH("On track to be achieved",I3)))</formula>
    </cfRule>
    <cfRule type="containsText" dxfId="1117" priority="2381" operator="containsText" text="Deferred">
      <formula>NOT(ISERROR(SEARCH("Deferred",I3)))</formula>
    </cfRule>
    <cfRule type="containsText" dxfId="1116" priority="2382" operator="containsText" text="Deleted">
      <formula>NOT(ISERROR(SEARCH("Deleted",I3)))</formula>
    </cfRule>
    <cfRule type="containsText" dxfId="1115" priority="2383" operator="containsText" text="In Danger of Falling Behind Target">
      <formula>NOT(ISERROR(SEARCH("In Danger of Falling Behind Target",I3)))</formula>
    </cfRule>
    <cfRule type="containsText" dxfId="1114" priority="2384" operator="containsText" text="Not yet due">
      <formula>NOT(ISERROR(SEARCH("Not yet due",I3)))</formula>
    </cfRule>
    <cfRule type="containsText" dxfId="1113" priority="2385" operator="containsText" text="Update not Provided">
      <formula>NOT(ISERROR(SEARCH("Update not Provided",I3)))</formula>
    </cfRule>
    <cfRule type="containsText" dxfId="1112" priority="2386" operator="containsText" text="Not yet due">
      <formula>NOT(ISERROR(SEARCH("Not yet due",I3)))</formula>
    </cfRule>
    <cfRule type="containsText" dxfId="1111" priority="2387" operator="containsText" text="Completed Behind Schedule">
      <formula>NOT(ISERROR(SEARCH("Completed Behind Schedule",I3)))</formula>
    </cfRule>
    <cfRule type="containsText" dxfId="1110" priority="2388" operator="containsText" text="Off Target">
      <formula>NOT(ISERROR(SEARCH("Off Target",I3)))</formula>
    </cfRule>
    <cfRule type="containsText" dxfId="1109" priority="2389" operator="containsText" text="On Track to be Achieved">
      <formula>NOT(ISERROR(SEARCH("On Track to be Achieved",I3)))</formula>
    </cfRule>
    <cfRule type="containsText" dxfId="1108" priority="2390" operator="containsText" text="Fully Achieved">
      <formula>NOT(ISERROR(SEARCH("Fully Achieved",I3)))</formula>
    </cfRule>
    <cfRule type="containsText" dxfId="1107" priority="2391" operator="containsText" text="Not yet due">
      <formula>NOT(ISERROR(SEARCH("Not yet due",I3)))</formula>
    </cfRule>
    <cfRule type="containsText" dxfId="1106" priority="2392" operator="containsText" text="Not Yet Due">
      <formula>NOT(ISERROR(SEARCH("Not Yet Due",I3)))</formula>
    </cfRule>
    <cfRule type="containsText" dxfId="1105" priority="2393" operator="containsText" text="Deferred">
      <formula>NOT(ISERROR(SEARCH("Deferred",I3)))</formula>
    </cfRule>
    <cfRule type="containsText" dxfId="1104" priority="2394" operator="containsText" text="Deleted">
      <formula>NOT(ISERROR(SEARCH("Deleted",I3)))</formula>
    </cfRule>
    <cfRule type="containsText" dxfId="1103" priority="2395" operator="containsText" text="In Danger of Falling Behind Target">
      <formula>NOT(ISERROR(SEARCH("In Danger of Falling Behind Target",I3)))</formula>
    </cfRule>
    <cfRule type="containsText" dxfId="1102" priority="2396" operator="containsText" text="Not yet due">
      <formula>NOT(ISERROR(SEARCH("Not yet due",I3)))</formula>
    </cfRule>
    <cfRule type="containsText" dxfId="1101" priority="2397" operator="containsText" text="Completed Behind Schedule">
      <formula>NOT(ISERROR(SEARCH("Completed Behind Schedule",I3)))</formula>
    </cfRule>
    <cfRule type="containsText" dxfId="1100" priority="2398" operator="containsText" text="Off Target">
      <formula>NOT(ISERROR(SEARCH("Off Target",I3)))</formula>
    </cfRule>
    <cfRule type="containsText" dxfId="1099" priority="2399" operator="containsText" text="In Danger of Falling Behind Target">
      <formula>NOT(ISERROR(SEARCH("In Danger of Falling Behind Target",I3)))</formula>
    </cfRule>
    <cfRule type="containsText" dxfId="1098" priority="2400" operator="containsText" text="On Track to be Achieved">
      <formula>NOT(ISERROR(SEARCH("On Track to be Achieved",I3)))</formula>
    </cfRule>
    <cfRule type="containsText" dxfId="1097" priority="2401" operator="containsText" text="Fully Achieved">
      <formula>NOT(ISERROR(SEARCH("Fully Achieved",I3)))</formula>
    </cfRule>
    <cfRule type="containsText" dxfId="1096" priority="2402" operator="containsText" text="Update not Provided">
      <formula>NOT(ISERROR(SEARCH("Update not Provided",I3)))</formula>
    </cfRule>
    <cfRule type="containsText" dxfId="1095" priority="2403" operator="containsText" text="Not yet due">
      <formula>NOT(ISERROR(SEARCH("Not yet due",I3)))</formula>
    </cfRule>
    <cfRule type="containsText" dxfId="1094" priority="2404" operator="containsText" text="Completed Behind Schedule">
      <formula>NOT(ISERROR(SEARCH("Completed Behind Schedule",I3)))</formula>
    </cfRule>
    <cfRule type="containsText" dxfId="1093" priority="2405" operator="containsText" text="Off Target">
      <formula>NOT(ISERROR(SEARCH("Off Target",I3)))</formula>
    </cfRule>
    <cfRule type="containsText" dxfId="1092" priority="2406" operator="containsText" text="In Danger of Falling Behind Target">
      <formula>NOT(ISERROR(SEARCH("In Danger of Falling Behind Target",I3)))</formula>
    </cfRule>
    <cfRule type="containsText" dxfId="1091" priority="2407" operator="containsText" text="On Track to be Achieved">
      <formula>NOT(ISERROR(SEARCH("On Track to be Achieved",I3)))</formula>
    </cfRule>
    <cfRule type="containsText" dxfId="1090" priority="2408" operator="containsText" text="Fully Achieved">
      <formula>NOT(ISERROR(SEARCH("Fully Achieved",I3)))</formula>
    </cfRule>
    <cfRule type="containsText" dxfId="1089" priority="2409" operator="containsText" text="Fully Achieved">
      <formula>NOT(ISERROR(SEARCH("Fully Achieved",I3)))</formula>
    </cfRule>
    <cfRule type="containsText" dxfId="1088" priority="2410" operator="containsText" text="Fully Achieved">
      <formula>NOT(ISERROR(SEARCH("Fully Achieved",I3)))</formula>
    </cfRule>
    <cfRule type="containsText" dxfId="1087" priority="2411" operator="containsText" text="Deferred">
      <formula>NOT(ISERROR(SEARCH("Deferred",I3)))</formula>
    </cfRule>
    <cfRule type="containsText" dxfId="1086" priority="2412" operator="containsText" text="Deleted">
      <formula>NOT(ISERROR(SEARCH("Deleted",I3)))</formula>
    </cfRule>
    <cfRule type="containsText" dxfId="1085" priority="2413" operator="containsText" text="In Danger of Falling Behind Target">
      <formula>NOT(ISERROR(SEARCH("In Danger of Falling Behind Target",I3)))</formula>
    </cfRule>
    <cfRule type="containsText" dxfId="1084" priority="2414" operator="containsText" text="Not yet due">
      <formula>NOT(ISERROR(SEARCH("Not yet due",I3)))</formula>
    </cfRule>
    <cfRule type="containsText" dxfId="1083" priority="2415" operator="containsText" text="Update not Provided">
      <formula>NOT(ISERROR(SEARCH("Update not Provided",I3)))</formula>
    </cfRule>
  </conditionalFormatting>
  <conditionalFormatting sqref="I13:I30">
    <cfRule type="containsText" dxfId="1082" priority="2344" operator="containsText" text="On track to be achieved">
      <formula>NOT(ISERROR(SEARCH("On track to be achieved",I13)))</formula>
    </cfRule>
    <cfRule type="containsText" dxfId="1081" priority="2345" operator="containsText" text="Deferred">
      <formula>NOT(ISERROR(SEARCH("Deferred",I13)))</formula>
    </cfRule>
    <cfRule type="containsText" dxfId="1080" priority="2346" operator="containsText" text="Deleted">
      <formula>NOT(ISERROR(SEARCH("Deleted",I13)))</formula>
    </cfRule>
    <cfRule type="containsText" dxfId="1079" priority="2347" operator="containsText" text="In Danger of Falling Behind Target">
      <formula>NOT(ISERROR(SEARCH("In Danger of Falling Behind Target",I13)))</formula>
    </cfRule>
    <cfRule type="containsText" dxfId="1078" priority="2348" operator="containsText" text="Not yet due">
      <formula>NOT(ISERROR(SEARCH("Not yet due",I13)))</formula>
    </cfRule>
    <cfRule type="containsText" dxfId="1077" priority="2349" operator="containsText" text="Update not Provided">
      <formula>NOT(ISERROR(SEARCH("Update not Provided",I13)))</formula>
    </cfRule>
    <cfRule type="containsText" dxfId="1076" priority="2350" operator="containsText" text="Not yet due">
      <formula>NOT(ISERROR(SEARCH("Not yet due",I13)))</formula>
    </cfRule>
    <cfRule type="containsText" dxfId="1075" priority="2351" operator="containsText" text="Completed Behind Schedule">
      <formula>NOT(ISERROR(SEARCH("Completed Behind Schedule",I13)))</formula>
    </cfRule>
    <cfRule type="containsText" dxfId="1074" priority="2352" operator="containsText" text="Off Target">
      <formula>NOT(ISERROR(SEARCH("Off Target",I13)))</formula>
    </cfRule>
    <cfRule type="containsText" dxfId="1073" priority="2353" operator="containsText" text="On Track to be Achieved">
      <formula>NOT(ISERROR(SEARCH("On Track to be Achieved",I13)))</formula>
    </cfRule>
    <cfRule type="containsText" dxfId="1072" priority="2354" operator="containsText" text="Fully Achieved">
      <formula>NOT(ISERROR(SEARCH("Fully Achieved",I13)))</formula>
    </cfRule>
    <cfRule type="containsText" dxfId="1071" priority="2355" operator="containsText" text="Not yet due">
      <formula>NOT(ISERROR(SEARCH("Not yet due",I13)))</formula>
    </cfRule>
    <cfRule type="containsText" dxfId="1070" priority="2356" operator="containsText" text="Not Yet Due">
      <formula>NOT(ISERROR(SEARCH("Not Yet Due",I13)))</formula>
    </cfRule>
    <cfRule type="containsText" dxfId="1069" priority="2357" operator="containsText" text="Deferred">
      <formula>NOT(ISERROR(SEARCH("Deferred",I13)))</formula>
    </cfRule>
    <cfRule type="containsText" dxfId="1068" priority="2358" operator="containsText" text="Deleted">
      <formula>NOT(ISERROR(SEARCH("Deleted",I13)))</formula>
    </cfRule>
    <cfRule type="containsText" dxfId="1067" priority="2359" operator="containsText" text="In Danger of Falling Behind Target">
      <formula>NOT(ISERROR(SEARCH("In Danger of Falling Behind Target",I13)))</formula>
    </cfRule>
    <cfRule type="containsText" dxfId="1066" priority="2360" operator="containsText" text="Not yet due">
      <formula>NOT(ISERROR(SEARCH("Not yet due",I13)))</formula>
    </cfRule>
    <cfRule type="containsText" dxfId="1065" priority="2361" operator="containsText" text="Completed Behind Schedule">
      <formula>NOT(ISERROR(SEARCH("Completed Behind Schedule",I13)))</formula>
    </cfRule>
    <cfRule type="containsText" dxfId="1064" priority="2362" operator="containsText" text="Off Target">
      <formula>NOT(ISERROR(SEARCH("Off Target",I13)))</formula>
    </cfRule>
    <cfRule type="containsText" dxfId="1063" priority="2363" operator="containsText" text="In Danger of Falling Behind Target">
      <formula>NOT(ISERROR(SEARCH("In Danger of Falling Behind Target",I13)))</formula>
    </cfRule>
    <cfRule type="containsText" dxfId="1062" priority="2364" operator="containsText" text="On Track to be Achieved">
      <formula>NOT(ISERROR(SEARCH("On Track to be Achieved",I13)))</formula>
    </cfRule>
    <cfRule type="containsText" dxfId="1061" priority="2365" operator="containsText" text="Fully Achieved">
      <formula>NOT(ISERROR(SEARCH("Fully Achieved",I13)))</formula>
    </cfRule>
    <cfRule type="containsText" dxfId="1060" priority="2366" operator="containsText" text="Update not Provided">
      <formula>NOT(ISERROR(SEARCH("Update not Provided",I13)))</formula>
    </cfRule>
    <cfRule type="containsText" dxfId="1059" priority="2367" operator="containsText" text="Not yet due">
      <formula>NOT(ISERROR(SEARCH("Not yet due",I13)))</formula>
    </cfRule>
    <cfRule type="containsText" dxfId="1058" priority="2368" operator="containsText" text="Completed Behind Schedule">
      <formula>NOT(ISERROR(SEARCH("Completed Behind Schedule",I13)))</formula>
    </cfRule>
    <cfRule type="containsText" dxfId="1057" priority="2369" operator="containsText" text="Off Target">
      <formula>NOT(ISERROR(SEARCH("Off Target",I13)))</formula>
    </cfRule>
    <cfRule type="containsText" dxfId="1056" priority="2370" operator="containsText" text="In Danger of Falling Behind Target">
      <formula>NOT(ISERROR(SEARCH("In Danger of Falling Behind Target",I13)))</formula>
    </cfRule>
    <cfRule type="containsText" dxfId="1055" priority="2371" operator="containsText" text="On Track to be Achieved">
      <formula>NOT(ISERROR(SEARCH("On Track to be Achieved",I13)))</formula>
    </cfRule>
    <cfRule type="containsText" dxfId="1054" priority="2372" operator="containsText" text="Fully Achieved">
      <formula>NOT(ISERROR(SEARCH("Fully Achieved",I13)))</formula>
    </cfRule>
    <cfRule type="containsText" dxfId="1053" priority="2373" operator="containsText" text="Fully Achieved">
      <formula>NOT(ISERROR(SEARCH("Fully Achieved",I13)))</formula>
    </cfRule>
    <cfRule type="containsText" dxfId="1052" priority="2374" operator="containsText" text="Fully Achieved">
      <formula>NOT(ISERROR(SEARCH("Fully Achieved",I13)))</formula>
    </cfRule>
    <cfRule type="containsText" dxfId="1051" priority="2375" operator="containsText" text="Deferred">
      <formula>NOT(ISERROR(SEARCH("Deferred",I13)))</formula>
    </cfRule>
    <cfRule type="containsText" dxfId="1050" priority="2376" operator="containsText" text="Deleted">
      <formula>NOT(ISERROR(SEARCH("Deleted",I13)))</formula>
    </cfRule>
    <cfRule type="containsText" dxfId="1049" priority="2377" operator="containsText" text="In Danger of Falling Behind Target">
      <formula>NOT(ISERROR(SEARCH("In Danger of Falling Behind Target",I13)))</formula>
    </cfRule>
    <cfRule type="containsText" dxfId="1048" priority="2378" operator="containsText" text="Not yet due">
      <formula>NOT(ISERROR(SEARCH("Not yet due",I13)))</formula>
    </cfRule>
    <cfRule type="containsText" dxfId="1047" priority="2379" operator="containsText" text="Update not Provided">
      <formula>NOT(ISERROR(SEARCH("Update not Provided",I13)))</formula>
    </cfRule>
  </conditionalFormatting>
  <conditionalFormatting sqref="I31:I41">
    <cfRule type="containsText" dxfId="1046" priority="2308" operator="containsText" text="On track to be achieved">
      <formula>NOT(ISERROR(SEARCH("On track to be achieved",I31)))</formula>
    </cfRule>
    <cfRule type="containsText" dxfId="1045" priority="2309" operator="containsText" text="Deferred">
      <formula>NOT(ISERROR(SEARCH("Deferred",I31)))</formula>
    </cfRule>
    <cfRule type="containsText" dxfId="1044" priority="2310" operator="containsText" text="Deleted">
      <formula>NOT(ISERROR(SEARCH("Deleted",I31)))</formula>
    </cfRule>
    <cfRule type="containsText" dxfId="1043" priority="2311" operator="containsText" text="In Danger of Falling Behind Target">
      <formula>NOT(ISERROR(SEARCH("In Danger of Falling Behind Target",I31)))</formula>
    </cfRule>
    <cfRule type="containsText" dxfId="1042" priority="2312" operator="containsText" text="Not yet due">
      <formula>NOT(ISERROR(SEARCH("Not yet due",I31)))</formula>
    </cfRule>
    <cfRule type="containsText" dxfId="1041" priority="2313" operator="containsText" text="Update not Provided">
      <formula>NOT(ISERROR(SEARCH("Update not Provided",I31)))</formula>
    </cfRule>
    <cfRule type="containsText" dxfId="1040" priority="2314" operator="containsText" text="Not yet due">
      <formula>NOT(ISERROR(SEARCH("Not yet due",I31)))</formula>
    </cfRule>
    <cfRule type="containsText" dxfId="1039" priority="2315" operator="containsText" text="Completed Behind Schedule">
      <formula>NOT(ISERROR(SEARCH("Completed Behind Schedule",I31)))</formula>
    </cfRule>
    <cfRule type="containsText" dxfId="1038" priority="2316" operator="containsText" text="Off Target">
      <formula>NOT(ISERROR(SEARCH("Off Target",I31)))</formula>
    </cfRule>
    <cfRule type="containsText" dxfId="1037" priority="2317" operator="containsText" text="On Track to be Achieved">
      <formula>NOT(ISERROR(SEARCH("On Track to be Achieved",I31)))</formula>
    </cfRule>
    <cfRule type="containsText" dxfId="1036" priority="2318" operator="containsText" text="Fully Achieved">
      <formula>NOT(ISERROR(SEARCH("Fully Achieved",I31)))</formula>
    </cfRule>
    <cfRule type="containsText" dxfId="1035" priority="2319" operator="containsText" text="Not yet due">
      <formula>NOT(ISERROR(SEARCH("Not yet due",I31)))</formula>
    </cfRule>
    <cfRule type="containsText" dxfId="1034" priority="2320" operator="containsText" text="Not Yet Due">
      <formula>NOT(ISERROR(SEARCH("Not Yet Due",I31)))</formula>
    </cfRule>
    <cfRule type="containsText" dxfId="1033" priority="2321" operator="containsText" text="Deferred">
      <formula>NOT(ISERROR(SEARCH("Deferred",I31)))</formula>
    </cfRule>
    <cfRule type="containsText" dxfId="1032" priority="2322" operator="containsText" text="Deleted">
      <formula>NOT(ISERROR(SEARCH("Deleted",I31)))</formula>
    </cfRule>
    <cfRule type="containsText" dxfId="1031" priority="2323" operator="containsText" text="In Danger of Falling Behind Target">
      <formula>NOT(ISERROR(SEARCH("In Danger of Falling Behind Target",I31)))</formula>
    </cfRule>
    <cfRule type="containsText" dxfId="1030" priority="2324" operator="containsText" text="Not yet due">
      <formula>NOT(ISERROR(SEARCH("Not yet due",I31)))</formula>
    </cfRule>
    <cfRule type="containsText" dxfId="1029" priority="2325" operator="containsText" text="Completed Behind Schedule">
      <formula>NOT(ISERROR(SEARCH("Completed Behind Schedule",I31)))</formula>
    </cfRule>
    <cfRule type="containsText" dxfId="1028" priority="2326" operator="containsText" text="Off Target">
      <formula>NOT(ISERROR(SEARCH("Off Target",I31)))</formula>
    </cfRule>
    <cfRule type="containsText" dxfId="1027" priority="2327" operator="containsText" text="In Danger of Falling Behind Target">
      <formula>NOT(ISERROR(SEARCH("In Danger of Falling Behind Target",I31)))</formula>
    </cfRule>
    <cfRule type="containsText" dxfId="1026" priority="2328" operator="containsText" text="On Track to be Achieved">
      <formula>NOT(ISERROR(SEARCH("On Track to be Achieved",I31)))</formula>
    </cfRule>
    <cfRule type="containsText" dxfId="1025" priority="2329" operator="containsText" text="Fully Achieved">
      <formula>NOT(ISERROR(SEARCH("Fully Achieved",I31)))</formula>
    </cfRule>
    <cfRule type="containsText" dxfId="1024" priority="2330" operator="containsText" text="Update not Provided">
      <formula>NOT(ISERROR(SEARCH("Update not Provided",I31)))</formula>
    </cfRule>
    <cfRule type="containsText" dxfId="1023" priority="2331" operator="containsText" text="Not yet due">
      <formula>NOT(ISERROR(SEARCH("Not yet due",I31)))</formula>
    </cfRule>
    <cfRule type="containsText" dxfId="1022" priority="2332" operator="containsText" text="Completed Behind Schedule">
      <formula>NOT(ISERROR(SEARCH("Completed Behind Schedule",I31)))</formula>
    </cfRule>
    <cfRule type="containsText" dxfId="1021" priority="2333" operator="containsText" text="Off Target">
      <formula>NOT(ISERROR(SEARCH("Off Target",I31)))</formula>
    </cfRule>
    <cfRule type="containsText" dxfId="1020" priority="2334" operator="containsText" text="In Danger of Falling Behind Target">
      <formula>NOT(ISERROR(SEARCH("In Danger of Falling Behind Target",I31)))</formula>
    </cfRule>
    <cfRule type="containsText" dxfId="1019" priority="2335" operator="containsText" text="On Track to be Achieved">
      <formula>NOT(ISERROR(SEARCH("On Track to be Achieved",I31)))</formula>
    </cfRule>
    <cfRule type="containsText" dxfId="1018" priority="2336" operator="containsText" text="Fully Achieved">
      <formula>NOT(ISERROR(SEARCH("Fully Achieved",I31)))</formula>
    </cfRule>
    <cfRule type="containsText" dxfId="1017" priority="2337" operator="containsText" text="Fully Achieved">
      <formula>NOT(ISERROR(SEARCH("Fully Achieved",I31)))</formula>
    </cfRule>
    <cfRule type="containsText" dxfId="1016" priority="2338" operator="containsText" text="Fully Achieved">
      <formula>NOT(ISERROR(SEARCH("Fully Achieved",I31)))</formula>
    </cfRule>
    <cfRule type="containsText" dxfId="1015" priority="2339" operator="containsText" text="Deferred">
      <formula>NOT(ISERROR(SEARCH("Deferred",I31)))</formula>
    </cfRule>
    <cfRule type="containsText" dxfId="1014" priority="2340" operator="containsText" text="Deleted">
      <formula>NOT(ISERROR(SEARCH("Deleted",I31)))</formula>
    </cfRule>
    <cfRule type="containsText" dxfId="1013" priority="2341" operator="containsText" text="In Danger of Falling Behind Target">
      <formula>NOT(ISERROR(SEARCH("In Danger of Falling Behind Target",I31)))</formula>
    </cfRule>
    <cfRule type="containsText" dxfId="1012" priority="2342" operator="containsText" text="Not yet due">
      <formula>NOT(ISERROR(SEARCH("Not yet due",I31)))</formula>
    </cfRule>
    <cfRule type="containsText" dxfId="1011" priority="2343" operator="containsText" text="Update not Provided">
      <formula>NOT(ISERROR(SEARCH("Update not Provided",I31)))</formula>
    </cfRule>
  </conditionalFormatting>
  <conditionalFormatting sqref="I42">
    <cfRule type="containsText" dxfId="1010" priority="2272" operator="containsText" text="On track to be achieved">
      <formula>NOT(ISERROR(SEARCH("On track to be achieved",I42)))</formula>
    </cfRule>
    <cfRule type="containsText" dxfId="1009" priority="2273" operator="containsText" text="Deferred">
      <formula>NOT(ISERROR(SEARCH("Deferred",I42)))</formula>
    </cfRule>
    <cfRule type="containsText" dxfId="1008" priority="2274" operator="containsText" text="Deleted">
      <formula>NOT(ISERROR(SEARCH("Deleted",I42)))</formula>
    </cfRule>
    <cfRule type="containsText" dxfId="1007" priority="2275" operator="containsText" text="In Danger of Falling Behind Target">
      <formula>NOT(ISERROR(SEARCH("In Danger of Falling Behind Target",I42)))</formula>
    </cfRule>
    <cfRule type="containsText" dxfId="1006" priority="2276" operator="containsText" text="Not yet due">
      <formula>NOT(ISERROR(SEARCH("Not yet due",I42)))</formula>
    </cfRule>
    <cfRule type="containsText" dxfId="1005" priority="2277" operator="containsText" text="Update not Provided">
      <formula>NOT(ISERROR(SEARCH("Update not Provided",I42)))</formula>
    </cfRule>
    <cfRule type="containsText" dxfId="1004" priority="2278" operator="containsText" text="Not yet due">
      <formula>NOT(ISERROR(SEARCH("Not yet due",I42)))</formula>
    </cfRule>
    <cfRule type="containsText" dxfId="1003" priority="2279" operator="containsText" text="Completed Behind Schedule">
      <formula>NOT(ISERROR(SEARCH("Completed Behind Schedule",I42)))</formula>
    </cfRule>
    <cfRule type="containsText" dxfId="1002" priority="2280" operator="containsText" text="Off Target">
      <formula>NOT(ISERROR(SEARCH("Off Target",I42)))</formula>
    </cfRule>
    <cfRule type="containsText" dxfId="1001" priority="2281" operator="containsText" text="On Track to be Achieved">
      <formula>NOT(ISERROR(SEARCH("On Track to be Achieved",I42)))</formula>
    </cfRule>
    <cfRule type="containsText" dxfId="1000" priority="2282" operator="containsText" text="Fully Achieved">
      <formula>NOT(ISERROR(SEARCH("Fully Achieved",I42)))</formula>
    </cfRule>
    <cfRule type="containsText" dxfId="999" priority="2283" operator="containsText" text="Not yet due">
      <formula>NOT(ISERROR(SEARCH("Not yet due",I42)))</formula>
    </cfRule>
    <cfRule type="containsText" dxfId="998" priority="2284" operator="containsText" text="Not Yet Due">
      <formula>NOT(ISERROR(SEARCH("Not Yet Due",I42)))</formula>
    </cfRule>
    <cfRule type="containsText" dxfId="997" priority="2285" operator="containsText" text="Deferred">
      <formula>NOT(ISERROR(SEARCH("Deferred",I42)))</formula>
    </cfRule>
    <cfRule type="containsText" dxfId="996" priority="2286" operator="containsText" text="Deleted">
      <formula>NOT(ISERROR(SEARCH("Deleted",I42)))</formula>
    </cfRule>
    <cfRule type="containsText" dxfId="995" priority="2287" operator="containsText" text="In Danger of Falling Behind Target">
      <formula>NOT(ISERROR(SEARCH("In Danger of Falling Behind Target",I42)))</formula>
    </cfRule>
    <cfRule type="containsText" dxfId="994" priority="2288" operator="containsText" text="Not yet due">
      <formula>NOT(ISERROR(SEARCH("Not yet due",I42)))</formula>
    </cfRule>
    <cfRule type="containsText" dxfId="993" priority="2289" operator="containsText" text="Completed Behind Schedule">
      <formula>NOT(ISERROR(SEARCH("Completed Behind Schedule",I42)))</formula>
    </cfRule>
    <cfRule type="containsText" dxfId="992" priority="2290" operator="containsText" text="Off Target">
      <formula>NOT(ISERROR(SEARCH("Off Target",I42)))</formula>
    </cfRule>
    <cfRule type="containsText" dxfId="991" priority="2291" operator="containsText" text="In Danger of Falling Behind Target">
      <formula>NOT(ISERROR(SEARCH("In Danger of Falling Behind Target",I42)))</formula>
    </cfRule>
    <cfRule type="containsText" dxfId="990" priority="2292" operator="containsText" text="On Track to be Achieved">
      <formula>NOT(ISERROR(SEARCH("On Track to be Achieved",I42)))</formula>
    </cfRule>
    <cfRule type="containsText" dxfId="989" priority="2293" operator="containsText" text="Fully Achieved">
      <formula>NOT(ISERROR(SEARCH("Fully Achieved",I42)))</formula>
    </cfRule>
    <cfRule type="containsText" dxfId="988" priority="2294" operator="containsText" text="Update not Provided">
      <formula>NOT(ISERROR(SEARCH("Update not Provided",I42)))</formula>
    </cfRule>
    <cfRule type="containsText" dxfId="987" priority="2295" operator="containsText" text="Not yet due">
      <formula>NOT(ISERROR(SEARCH("Not yet due",I42)))</formula>
    </cfRule>
    <cfRule type="containsText" dxfId="986" priority="2296" operator="containsText" text="Completed Behind Schedule">
      <formula>NOT(ISERROR(SEARCH("Completed Behind Schedule",I42)))</formula>
    </cfRule>
    <cfRule type="containsText" dxfId="985" priority="2297" operator="containsText" text="Off Target">
      <formula>NOT(ISERROR(SEARCH("Off Target",I42)))</formula>
    </cfRule>
    <cfRule type="containsText" dxfId="984" priority="2298" operator="containsText" text="In Danger of Falling Behind Target">
      <formula>NOT(ISERROR(SEARCH("In Danger of Falling Behind Target",I42)))</formula>
    </cfRule>
    <cfRule type="containsText" dxfId="983" priority="2299" operator="containsText" text="On Track to be Achieved">
      <formula>NOT(ISERROR(SEARCH("On Track to be Achieved",I42)))</formula>
    </cfRule>
    <cfRule type="containsText" dxfId="982" priority="2300" operator="containsText" text="Fully Achieved">
      <formula>NOT(ISERROR(SEARCH("Fully Achieved",I42)))</formula>
    </cfRule>
    <cfRule type="containsText" dxfId="981" priority="2301" operator="containsText" text="Fully Achieved">
      <formula>NOT(ISERROR(SEARCH("Fully Achieved",I42)))</formula>
    </cfRule>
    <cfRule type="containsText" dxfId="980" priority="2302" operator="containsText" text="Fully Achieved">
      <formula>NOT(ISERROR(SEARCH("Fully Achieved",I42)))</formula>
    </cfRule>
    <cfRule type="containsText" dxfId="979" priority="2303" operator="containsText" text="Deferred">
      <formula>NOT(ISERROR(SEARCH("Deferred",I42)))</formula>
    </cfRule>
    <cfRule type="containsText" dxfId="978" priority="2304" operator="containsText" text="Deleted">
      <formula>NOT(ISERROR(SEARCH("Deleted",I42)))</formula>
    </cfRule>
    <cfRule type="containsText" dxfId="977" priority="2305" operator="containsText" text="In Danger of Falling Behind Target">
      <formula>NOT(ISERROR(SEARCH("In Danger of Falling Behind Target",I42)))</formula>
    </cfRule>
    <cfRule type="containsText" dxfId="976" priority="2306" operator="containsText" text="Not yet due">
      <formula>NOT(ISERROR(SEARCH("Not yet due",I42)))</formula>
    </cfRule>
    <cfRule type="containsText" dxfId="975" priority="2307" operator="containsText" text="Update not Provided">
      <formula>NOT(ISERROR(SEARCH("Update not Provided",I42)))</formula>
    </cfRule>
  </conditionalFormatting>
  <conditionalFormatting sqref="I42">
    <cfRule type="containsText" dxfId="974" priority="2236" operator="containsText" text="On track to be achieved">
      <formula>NOT(ISERROR(SEARCH("On track to be achieved",I42)))</formula>
    </cfRule>
    <cfRule type="containsText" dxfId="973" priority="2237" operator="containsText" text="Deferred">
      <formula>NOT(ISERROR(SEARCH("Deferred",I42)))</formula>
    </cfRule>
    <cfRule type="containsText" dxfId="972" priority="2238" operator="containsText" text="Deleted">
      <formula>NOT(ISERROR(SEARCH("Deleted",I42)))</formula>
    </cfRule>
    <cfRule type="containsText" dxfId="971" priority="2239" operator="containsText" text="In Danger of Falling Behind Target">
      <formula>NOT(ISERROR(SEARCH("In Danger of Falling Behind Target",I42)))</formula>
    </cfRule>
    <cfRule type="containsText" dxfId="970" priority="2240" operator="containsText" text="Not yet due">
      <formula>NOT(ISERROR(SEARCH("Not yet due",I42)))</formula>
    </cfRule>
    <cfRule type="containsText" dxfId="969" priority="2241" operator="containsText" text="Update not Provided">
      <formula>NOT(ISERROR(SEARCH("Update not Provided",I42)))</formula>
    </cfRule>
    <cfRule type="containsText" dxfId="968" priority="2242" operator="containsText" text="Not yet due">
      <formula>NOT(ISERROR(SEARCH("Not yet due",I42)))</formula>
    </cfRule>
    <cfRule type="containsText" dxfId="967" priority="2243" operator="containsText" text="Completed Behind Schedule">
      <formula>NOT(ISERROR(SEARCH("Completed Behind Schedule",I42)))</formula>
    </cfRule>
    <cfRule type="containsText" dxfId="966" priority="2244" operator="containsText" text="Off Target">
      <formula>NOT(ISERROR(SEARCH("Off Target",I42)))</formula>
    </cfRule>
    <cfRule type="containsText" dxfId="965" priority="2245" operator="containsText" text="On Track to be Achieved">
      <formula>NOT(ISERROR(SEARCH("On Track to be Achieved",I42)))</formula>
    </cfRule>
    <cfRule type="containsText" dxfId="964" priority="2246" operator="containsText" text="Fully Achieved">
      <formula>NOT(ISERROR(SEARCH("Fully Achieved",I42)))</formula>
    </cfRule>
    <cfRule type="containsText" dxfId="963" priority="2247" operator="containsText" text="Not yet due">
      <formula>NOT(ISERROR(SEARCH("Not yet due",I42)))</formula>
    </cfRule>
    <cfRule type="containsText" dxfId="962" priority="2248" operator="containsText" text="Not Yet Due">
      <formula>NOT(ISERROR(SEARCH("Not Yet Due",I42)))</formula>
    </cfRule>
    <cfRule type="containsText" dxfId="961" priority="2249" operator="containsText" text="Deferred">
      <formula>NOT(ISERROR(SEARCH("Deferred",I42)))</formula>
    </cfRule>
    <cfRule type="containsText" dxfId="960" priority="2250" operator="containsText" text="Deleted">
      <formula>NOT(ISERROR(SEARCH("Deleted",I42)))</formula>
    </cfRule>
    <cfRule type="containsText" dxfId="959" priority="2251" operator="containsText" text="In Danger of Falling Behind Target">
      <formula>NOT(ISERROR(SEARCH("In Danger of Falling Behind Target",I42)))</formula>
    </cfRule>
    <cfRule type="containsText" dxfId="958" priority="2252" operator="containsText" text="Not yet due">
      <formula>NOT(ISERROR(SEARCH("Not yet due",I42)))</formula>
    </cfRule>
    <cfRule type="containsText" dxfId="957" priority="2253" operator="containsText" text="Completed Behind Schedule">
      <formula>NOT(ISERROR(SEARCH("Completed Behind Schedule",I42)))</formula>
    </cfRule>
    <cfRule type="containsText" dxfId="956" priority="2254" operator="containsText" text="Off Target">
      <formula>NOT(ISERROR(SEARCH("Off Target",I42)))</formula>
    </cfRule>
    <cfRule type="containsText" dxfId="955" priority="2255" operator="containsText" text="In Danger of Falling Behind Target">
      <formula>NOT(ISERROR(SEARCH("In Danger of Falling Behind Target",I42)))</formula>
    </cfRule>
    <cfRule type="containsText" dxfId="954" priority="2256" operator="containsText" text="On Track to be Achieved">
      <formula>NOT(ISERROR(SEARCH("On Track to be Achieved",I42)))</formula>
    </cfRule>
    <cfRule type="containsText" dxfId="953" priority="2257" operator="containsText" text="Fully Achieved">
      <formula>NOT(ISERROR(SEARCH("Fully Achieved",I42)))</formula>
    </cfRule>
    <cfRule type="containsText" dxfId="952" priority="2258" operator="containsText" text="Update not Provided">
      <formula>NOT(ISERROR(SEARCH("Update not Provided",I42)))</formula>
    </cfRule>
    <cfRule type="containsText" dxfId="951" priority="2259" operator="containsText" text="Not yet due">
      <formula>NOT(ISERROR(SEARCH("Not yet due",I42)))</formula>
    </cfRule>
    <cfRule type="containsText" dxfId="950" priority="2260" operator="containsText" text="Completed Behind Schedule">
      <formula>NOT(ISERROR(SEARCH("Completed Behind Schedule",I42)))</formula>
    </cfRule>
    <cfRule type="containsText" dxfId="949" priority="2261" operator="containsText" text="Off Target">
      <formula>NOT(ISERROR(SEARCH("Off Target",I42)))</formula>
    </cfRule>
    <cfRule type="containsText" dxfId="948" priority="2262" operator="containsText" text="In Danger of Falling Behind Target">
      <formula>NOT(ISERROR(SEARCH("In Danger of Falling Behind Target",I42)))</formula>
    </cfRule>
    <cfRule type="containsText" dxfId="947" priority="2263" operator="containsText" text="On Track to be Achieved">
      <formula>NOT(ISERROR(SEARCH("On Track to be Achieved",I42)))</formula>
    </cfRule>
    <cfRule type="containsText" dxfId="946" priority="2264" operator="containsText" text="Fully Achieved">
      <formula>NOT(ISERROR(SEARCH("Fully Achieved",I42)))</formula>
    </cfRule>
    <cfRule type="containsText" dxfId="945" priority="2265" operator="containsText" text="Fully Achieved">
      <formula>NOT(ISERROR(SEARCH("Fully Achieved",I42)))</formula>
    </cfRule>
    <cfRule type="containsText" dxfId="944" priority="2266" operator="containsText" text="Fully Achieved">
      <formula>NOT(ISERROR(SEARCH("Fully Achieved",I42)))</formula>
    </cfRule>
    <cfRule type="containsText" dxfId="943" priority="2267" operator="containsText" text="Deferred">
      <formula>NOT(ISERROR(SEARCH("Deferred",I42)))</formula>
    </cfRule>
    <cfRule type="containsText" dxfId="942" priority="2268" operator="containsText" text="Deleted">
      <formula>NOT(ISERROR(SEARCH("Deleted",I42)))</formula>
    </cfRule>
    <cfRule type="containsText" dxfId="941" priority="2269" operator="containsText" text="In Danger of Falling Behind Target">
      <formula>NOT(ISERROR(SEARCH("In Danger of Falling Behind Target",I42)))</formula>
    </cfRule>
    <cfRule type="containsText" dxfId="940" priority="2270" operator="containsText" text="Not yet due">
      <formula>NOT(ISERROR(SEARCH("Not yet due",I42)))</formula>
    </cfRule>
    <cfRule type="containsText" dxfId="939" priority="2271" operator="containsText" text="Update not Provided">
      <formula>NOT(ISERROR(SEARCH("Update not Provided",I42)))</formula>
    </cfRule>
  </conditionalFormatting>
  <conditionalFormatting sqref="I42">
    <cfRule type="containsText" dxfId="938" priority="2200" operator="containsText" text="On track to be achieved">
      <formula>NOT(ISERROR(SEARCH("On track to be achieved",I42)))</formula>
    </cfRule>
    <cfRule type="containsText" dxfId="937" priority="2201" operator="containsText" text="Deferred">
      <formula>NOT(ISERROR(SEARCH("Deferred",I42)))</formula>
    </cfRule>
    <cfRule type="containsText" dxfId="936" priority="2202" operator="containsText" text="Deleted">
      <formula>NOT(ISERROR(SEARCH("Deleted",I42)))</formula>
    </cfRule>
    <cfRule type="containsText" dxfId="935" priority="2203" operator="containsText" text="In Danger of Falling Behind Target">
      <formula>NOT(ISERROR(SEARCH("In Danger of Falling Behind Target",I42)))</formula>
    </cfRule>
    <cfRule type="containsText" dxfId="934" priority="2204" operator="containsText" text="Not yet due">
      <formula>NOT(ISERROR(SEARCH("Not yet due",I42)))</formula>
    </cfRule>
    <cfRule type="containsText" dxfId="933" priority="2205" operator="containsText" text="Update not Provided">
      <formula>NOT(ISERROR(SEARCH("Update not Provided",I42)))</formula>
    </cfRule>
    <cfRule type="containsText" dxfId="932" priority="2206" operator="containsText" text="Not yet due">
      <formula>NOT(ISERROR(SEARCH("Not yet due",I42)))</formula>
    </cfRule>
    <cfRule type="containsText" dxfId="931" priority="2207" operator="containsText" text="Completed Behind Schedule">
      <formula>NOT(ISERROR(SEARCH("Completed Behind Schedule",I42)))</formula>
    </cfRule>
    <cfRule type="containsText" dxfId="930" priority="2208" operator="containsText" text="Off Target">
      <formula>NOT(ISERROR(SEARCH("Off Target",I42)))</formula>
    </cfRule>
    <cfRule type="containsText" dxfId="929" priority="2209" operator="containsText" text="On Track to be Achieved">
      <formula>NOT(ISERROR(SEARCH("On Track to be Achieved",I42)))</formula>
    </cfRule>
    <cfRule type="containsText" dxfId="928" priority="2210" operator="containsText" text="Fully Achieved">
      <formula>NOT(ISERROR(SEARCH("Fully Achieved",I42)))</formula>
    </cfRule>
    <cfRule type="containsText" dxfId="927" priority="2211" operator="containsText" text="Not yet due">
      <formula>NOT(ISERROR(SEARCH("Not yet due",I42)))</formula>
    </cfRule>
    <cfRule type="containsText" dxfId="926" priority="2212" operator="containsText" text="Not Yet Due">
      <formula>NOT(ISERROR(SEARCH("Not Yet Due",I42)))</formula>
    </cfRule>
    <cfRule type="containsText" dxfId="925" priority="2213" operator="containsText" text="Deferred">
      <formula>NOT(ISERROR(SEARCH("Deferred",I42)))</formula>
    </cfRule>
    <cfRule type="containsText" dxfId="924" priority="2214" operator="containsText" text="Deleted">
      <formula>NOT(ISERROR(SEARCH("Deleted",I42)))</formula>
    </cfRule>
    <cfRule type="containsText" dxfId="923" priority="2215" operator="containsText" text="In Danger of Falling Behind Target">
      <formula>NOT(ISERROR(SEARCH("In Danger of Falling Behind Target",I42)))</formula>
    </cfRule>
    <cfRule type="containsText" dxfId="922" priority="2216" operator="containsText" text="Not yet due">
      <formula>NOT(ISERROR(SEARCH("Not yet due",I42)))</formula>
    </cfRule>
    <cfRule type="containsText" dxfId="921" priority="2217" operator="containsText" text="Completed Behind Schedule">
      <formula>NOT(ISERROR(SEARCH("Completed Behind Schedule",I42)))</formula>
    </cfRule>
    <cfRule type="containsText" dxfId="920" priority="2218" operator="containsText" text="Off Target">
      <formula>NOT(ISERROR(SEARCH("Off Target",I42)))</formula>
    </cfRule>
    <cfRule type="containsText" dxfId="919" priority="2219" operator="containsText" text="In Danger of Falling Behind Target">
      <formula>NOT(ISERROR(SEARCH("In Danger of Falling Behind Target",I42)))</formula>
    </cfRule>
    <cfRule type="containsText" dxfId="918" priority="2220" operator="containsText" text="On Track to be Achieved">
      <formula>NOT(ISERROR(SEARCH("On Track to be Achieved",I42)))</formula>
    </cfRule>
    <cfRule type="containsText" dxfId="917" priority="2221" operator="containsText" text="Fully Achieved">
      <formula>NOT(ISERROR(SEARCH("Fully Achieved",I42)))</formula>
    </cfRule>
    <cfRule type="containsText" dxfId="916" priority="2222" operator="containsText" text="Update not Provided">
      <formula>NOT(ISERROR(SEARCH("Update not Provided",I42)))</formula>
    </cfRule>
    <cfRule type="containsText" dxfId="915" priority="2223" operator="containsText" text="Not yet due">
      <formula>NOT(ISERROR(SEARCH("Not yet due",I42)))</formula>
    </cfRule>
    <cfRule type="containsText" dxfId="914" priority="2224" operator="containsText" text="Completed Behind Schedule">
      <formula>NOT(ISERROR(SEARCH("Completed Behind Schedule",I42)))</formula>
    </cfRule>
    <cfRule type="containsText" dxfId="913" priority="2225" operator="containsText" text="Off Target">
      <formula>NOT(ISERROR(SEARCH("Off Target",I42)))</formula>
    </cfRule>
    <cfRule type="containsText" dxfId="912" priority="2226" operator="containsText" text="In Danger of Falling Behind Target">
      <formula>NOT(ISERROR(SEARCH("In Danger of Falling Behind Target",I42)))</formula>
    </cfRule>
    <cfRule type="containsText" dxfId="911" priority="2227" operator="containsText" text="On Track to be Achieved">
      <formula>NOT(ISERROR(SEARCH("On Track to be Achieved",I42)))</formula>
    </cfRule>
    <cfRule type="containsText" dxfId="910" priority="2228" operator="containsText" text="Fully Achieved">
      <formula>NOT(ISERROR(SEARCH("Fully Achieved",I42)))</formula>
    </cfRule>
    <cfRule type="containsText" dxfId="909" priority="2229" operator="containsText" text="Fully Achieved">
      <formula>NOT(ISERROR(SEARCH("Fully Achieved",I42)))</formula>
    </cfRule>
    <cfRule type="containsText" dxfId="908" priority="2230" operator="containsText" text="Fully Achieved">
      <formula>NOT(ISERROR(SEARCH("Fully Achieved",I42)))</formula>
    </cfRule>
    <cfRule type="containsText" dxfId="907" priority="2231" operator="containsText" text="Deferred">
      <formula>NOT(ISERROR(SEARCH("Deferred",I42)))</formula>
    </cfRule>
    <cfRule type="containsText" dxfId="906" priority="2232" operator="containsText" text="Deleted">
      <formula>NOT(ISERROR(SEARCH("Deleted",I42)))</formula>
    </cfRule>
    <cfRule type="containsText" dxfId="905" priority="2233" operator="containsText" text="In Danger of Falling Behind Target">
      <formula>NOT(ISERROR(SEARCH("In Danger of Falling Behind Target",I42)))</formula>
    </cfRule>
    <cfRule type="containsText" dxfId="904" priority="2234" operator="containsText" text="Not yet due">
      <formula>NOT(ISERROR(SEARCH("Not yet due",I42)))</formula>
    </cfRule>
    <cfRule type="containsText" dxfId="903" priority="2235" operator="containsText" text="Update not Provided">
      <formula>NOT(ISERROR(SEARCH("Update not Provided",I42)))</formula>
    </cfRule>
  </conditionalFormatting>
  <conditionalFormatting sqref="I43:I49">
    <cfRule type="containsText" dxfId="902" priority="2164" operator="containsText" text="On track to be achieved">
      <formula>NOT(ISERROR(SEARCH("On track to be achieved",I43)))</formula>
    </cfRule>
    <cfRule type="containsText" dxfId="901" priority="2165" operator="containsText" text="Deferred">
      <formula>NOT(ISERROR(SEARCH("Deferred",I43)))</formula>
    </cfRule>
    <cfRule type="containsText" dxfId="900" priority="2166" operator="containsText" text="Deleted">
      <formula>NOT(ISERROR(SEARCH("Deleted",I43)))</formula>
    </cfRule>
    <cfRule type="containsText" dxfId="899" priority="2167" operator="containsText" text="In Danger of Falling Behind Target">
      <formula>NOT(ISERROR(SEARCH("In Danger of Falling Behind Target",I43)))</formula>
    </cfRule>
    <cfRule type="containsText" dxfId="898" priority="2168" operator="containsText" text="Not yet due">
      <formula>NOT(ISERROR(SEARCH("Not yet due",I43)))</formula>
    </cfRule>
    <cfRule type="containsText" dxfId="897" priority="2169" operator="containsText" text="Update not Provided">
      <formula>NOT(ISERROR(SEARCH("Update not Provided",I43)))</formula>
    </cfRule>
    <cfRule type="containsText" dxfId="896" priority="2170" operator="containsText" text="Not yet due">
      <formula>NOT(ISERROR(SEARCH("Not yet due",I43)))</formula>
    </cfRule>
    <cfRule type="containsText" dxfId="895" priority="2171" operator="containsText" text="Completed Behind Schedule">
      <formula>NOT(ISERROR(SEARCH("Completed Behind Schedule",I43)))</formula>
    </cfRule>
    <cfRule type="containsText" dxfId="894" priority="2172" operator="containsText" text="Off Target">
      <formula>NOT(ISERROR(SEARCH("Off Target",I43)))</formula>
    </cfRule>
    <cfRule type="containsText" dxfId="893" priority="2173" operator="containsText" text="On Track to be Achieved">
      <formula>NOT(ISERROR(SEARCH("On Track to be Achieved",I43)))</formula>
    </cfRule>
    <cfRule type="containsText" dxfId="892" priority="2174" operator="containsText" text="Fully Achieved">
      <formula>NOT(ISERROR(SEARCH("Fully Achieved",I43)))</formula>
    </cfRule>
    <cfRule type="containsText" dxfId="891" priority="2175" operator="containsText" text="Not yet due">
      <formula>NOT(ISERROR(SEARCH("Not yet due",I43)))</formula>
    </cfRule>
    <cfRule type="containsText" dxfId="890" priority="2176" operator="containsText" text="Not Yet Due">
      <formula>NOT(ISERROR(SEARCH("Not Yet Due",I43)))</formula>
    </cfRule>
    <cfRule type="containsText" dxfId="889" priority="2177" operator="containsText" text="Deferred">
      <formula>NOT(ISERROR(SEARCH("Deferred",I43)))</formula>
    </cfRule>
    <cfRule type="containsText" dxfId="888" priority="2178" operator="containsText" text="Deleted">
      <formula>NOT(ISERROR(SEARCH("Deleted",I43)))</formula>
    </cfRule>
    <cfRule type="containsText" dxfId="887" priority="2179" operator="containsText" text="In Danger of Falling Behind Target">
      <formula>NOT(ISERROR(SEARCH("In Danger of Falling Behind Target",I43)))</formula>
    </cfRule>
    <cfRule type="containsText" dxfId="886" priority="2180" operator="containsText" text="Not yet due">
      <formula>NOT(ISERROR(SEARCH("Not yet due",I43)))</formula>
    </cfRule>
    <cfRule type="containsText" dxfId="885" priority="2181" operator="containsText" text="Completed Behind Schedule">
      <formula>NOT(ISERROR(SEARCH("Completed Behind Schedule",I43)))</formula>
    </cfRule>
    <cfRule type="containsText" dxfId="884" priority="2182" operator="containsText" text="Off Target">
      <formula>NOT(ISERROR(SEARCH("Off Target",I43)))</formula>
    </cfRule>
    <cfRule type="containsText" dxfId="883" priority="2183" operator="containsText" text="In Danger of Falling Behind Target">
      <formula>NOT(ISERROR(SEARCH("In Danger of Falling Behind Target",I43)))</formula>
    </cfRule>
    <cfRule type="containsText" dxfId="882" priority="2184" operator="containsText" text="On Track to be Achieved">
      <formula>NOT(ISERROR(SEARCH("On Track to be Achieved",I43)))</formula>
    </cfRule>
    <cfRule type="containsText" dxfId="881" priority="2185" operator="containsText" text="Fully Achieved">
      <formula>NOT(ISERROR(SEARCH("Fully Achieved",I43)))</formula>
    </cfRule>
    <cfRule type="containsText" dxfId="880" priority="2186" operator="containsText" text="Update not Provided">
      <formula>NOT(ISERROR(SEARCH("Update not Provided",I43)))</formula>
    </cfRule>
    <cfRule type="containsText" dxfId="879" priority="2187" operator="containsText" text="Not yet due">
      <formula>NOT(ISERROR(SEARCH("Not yet due",I43)))</formula>
    </cfRule>
    <cfRule type="containsText" dxfId="878" priority="2188" operator="containsText" text="Completed Behind Schedule">
      <formula>NOT(ISERROR(SEARCH("Completed Behind Schedule",I43)))</formula>
    </cfRule>
    <cfRule type="containsText" dxfId="877" priority="2189" operator="containsText" text="Off Target">
      <formula>NOT(ISERROR(SEARCH("Off Target",I43)))</formula>
    </cfRule>
    <cfRule type="containsText" dxfId="876" priority="2190" operator="containsText" text="In Danger of Falling Behind Target">
      <formula>NOT(ISERROR(SEARCH("In Danger of Falling Behind Target",I43)))</formula>
    </cfRule>
    <cfRule type="containsText" dxfId="875" priority="2191" operator="containsText" text="On Track to be Achieved">
      <formula>NOT(ISERROR(SEARCH("On Track to be Achieved",I43)))</formula>
    </cfRule>
    <cfRule type="containsText" dxfId="874" priority="2192" operator="containsText" text="Fully Achieved">
      <formula>NOT(ISERROR(SEARCH("Fully Achieved",I43)))</formula>
    </cfRule>
    <cfRule type="containsText" dxfId="873" priority="2193" operator="containsText" text="Fully Achieved">
      <formula>NOT(ISERROR(SEARCH("Fully Achieved",I43)))</formula>
    </cfRule>
    <cfRule type="containsText" dxfId="872" priority="2194" operator="containsText" text="Fully Achieved">
      <formula>NOT(ISERROR(SEARCH("Fully Achieved",I43)))</formula>
    </cfRule>
    <cfRule type="containsText" dxfId="871" priority="2195" operator="containsText" text="Deferred">
      <formula>NOT(ISERROR(SEARCH("Deferred",I43)))</formula>
    </cfRule>
    <cfRule type="containsText" dxfId="870" priority="2196" operator="containsText" text="Deleted">
      <formula>NOT(ISERROR(SEARCH("Deleted",I43)))</formula>
    </cfRule>
    <cfRule type="containsText" dxfId="869" priority="2197" operator="containsText" text="In Danger of Falling Behind Target">
      <formula>NOT(ISERROR(SEARCH("In Danger of Falling Behind Target",I43)))</formula>
    </cfRule>
    <cfRule type="containsText" dxfId="868" priority="2198" operator="containsText" text="Not yet due">
      <formula>NOT(ISERROR(SEARCH("Not yet due",I43)))</formula>
    </cfRule>
    <cfRule type="containsText" dxfId="867" priority="2199" operator="containsText" text="Update not Provided">
      <formula>NOT(ISERROR(SEARCH("Update not Provided",I43)))</formula>
    </cfRule>
  </conditionalFormatting>
  <conditionalFormatting sqref="I50">
    <cfRule type="containsText" dxfId="866" priority="2128" operator="containsText" text="On track to be achieved">
      <formula>NOT(ISERROR(SEARCH("On track to be achieved",I50)))</formula>
    </cfRule>
    <cfRule type="containsText" dxfId="865" priority="2129" operator="containsText" text="Deferred">
      <formula>NOT(ISERROR(SEARCH("Deferred",I50)))</formula>
    </cfRule>
    <cfRule type="containsText" dxfId="864" priority="2130" operator="containsText" text="Deleted">
      <formula>NOT(ISERROR(SEARCH("Deleted",I50)))</formula>
    </cfRule>
    <cfRule type="containsText" dxfId="863" priority="2131" operator="containsText" text="In Danger of Falling Behind Target">
      <formula>NOT(ISERROR(SEARCH("In Danger of Falling Behind Target",I50)))</formula>
    </cfRule>
    <cfRule type="containsText" dxfId="862" priority="2132" operator="containsText" text="Not yet due">
      <formula>NOT(ISERROR(SEARCH("Not yet due",I50)))</formula>
    </cfRule>
    <cfRule type="containsText" dxfId="861" priority="2133" operator="containsText" text="Update not Provided">
      <formula>NOT(ISERROR(SEARCH("Update not Provided",I50)))</formula>
    </cfRule>
    <cfRule type="containsText" dxfId="860" priority="2134" operator="containsText" text="Not yet due">
      <formula>NOT(ISERROR(SEARCH("Not yet due",I50)))</formula>
    </cfRule>
    <cfRule type="containsText" dxfId="859" priority="2135" operator="containsText" text="Completed Behind Schedule">
      <formula>NOT(ISERROR(SEARCH("Completed Behind Schedule",I50)))</formula>
    </cfRule>
    <cfRule type="containsText" dxfId="858" priority="2136" operator="containsText" text="Off Target">
      <formula>NOT(ISERROR(SEARCH("Off Target",I50)))</formula>
    </cfRule>
    <cfRule type="containsText" dxfId="857" priority="2137" operator="containsText" text="On Track to be Achieved">
      <formula>NOT(ISERROR(SEARCH("On Track to be Achieved",I50)))</formula>
    </cfRule>
    <cfRule type="containsText" dxfId="856" priority="2138" operator="containsText" text="Fully Achieved">
      <formula>NOT(ISERROR(SEARCH("Fully Achieved",I50)))</formula>
    </cfRule>
    <cfRule type="containsText" dxfId="855" priority="2139" operator="containsText" text="Not yet due">
      <formula>NOT(ISERROR(SEARCH("Not yet due",I50)))</formula>
    </cfRule>
    <cfRule type="containsText" dxfId="854" priority="2140" operator="containsText" text="Not Yet Due">
      <formula>NOT(ISERROR(SEARCH("Not Yet Due",I50)))</formula>
    </cfRule>
    <cfRule type="containsText" dxfId="853" priority="2141" operator="containsText" text="Deferred">
      <formula>NOT(ISERROR(SEARCH("Deferred",I50)))</formula>
    </cfRule>
    <cfRule type="containsText" dxfId="852" priority="2142" operator="containsText" text="Deleted">
      <formula>NOT(ISERROR(SEARCH("Deleted",I50)))</formula>
    </cfRule>
    <cfRule type="containsText" dxfId="851" priority="2143" operator="containsText" text="In Danger of Falling Behind Target">
      <formula>NOT(ISERROR(SEARCH("In Danger of Falling Behind Target",I50)))</formula>
    </cfRule>
    <cfRule type="containsText" dxfId="850" priority="2144" operator="containsText" text="Not yet due">
      <formula>NOT(ISERROR(SEARCH("Not yet due",I50)))</formula>
    </cfRule>
    <cfRule type="containsText" dxfId="849" priority="2145" operator="containsText" text="Completed Behind Schedule">
      <formula>NOT(ISERROR(SEARCH("Completed Behind Schedule",I50)))</formula>
    </cfRule>
    <cfRule type="containsText" dxfId="848" priority="2146" operator="containsText" text="Off Target">
      <formula>NOT(ISERROR(SEARCH("Off Target",I50)))</formula>
    </cfRule>
    <cfRule type="containsText" dxfId="847" priority="2147" operator="containsText" text="In Danger of Falling Behind Target">
      <formula>NOT(ISERROR(SEARCH("In Danger of Falling Behind Target",I50)))</formula>
    </cfRule>
    <cfRule type="containsText" dxfId="846" priority="2148" operator="containsText" text="On Track to be Achieved">
      <formula>NOT(ISERROR(SEARCH("On Track to be Achieved",I50)))</formula>
    </cfRule>
    <cfRule type="containsText" dxfId="845" priority="2149" operator="containsText" text="Fully Achieved">
      <formula>NOT(ISERROR(SEARCH("Fully Achieved",I50)))</formula>
    </cfRule>
    <cfRule type="containsText" dxfId="844" priority="2150" operator="containsText" text="Update not Provided">
      <formula>NOT(ISERROR(SEARCH("Update not Provided",I50)))</formula>
    </cfRule>
    <cfRule type="containsText" dxfId="843" priority="2151" operator="containsText" text="Not yet due">
      <formula>NOT(ISERROR(SEARCH("Not yet due",I50)))</formula>
    </cfRule>
    <cfRule type="containsText" dxfId="842" priority="2152" operator="containsText" text="Completed Behind Schedule">
      <formula>NOT(ISERROR(SEARCH("Completed Behind Schedule",I50)))</formula>
    </cfRule>
    <cfRule type="containsText" dxfId="841" priority="2153" operator="containsText" text="Off Target">
      <formula>NOT(ISERROR(SEARCH("Off Target",I50)))</formula>
    </cfRule>
    <cfRule type="containsText" dxfId="840" priority="2154" operator="containsText" text="In Danger of Falling Behind Target">
      <formula>NOT(ISERROR(SEARCH("In Danger of Falling Behind Target",I50)))</formula>
    </cfRule>
    <cfRule type="containsText" dxfId="839" priority="2155" operator="containsText" text="On Track to be Achieved">
      <formula>NOT(ISERROR(SEARCH("On Track to be Achieved",I50)))</formula>
    </cfRule>
    <cfRule type="containsText" dxfId="838" priority="2156" operator="containsText" text="Fully Achieved">
      <formula>NOT(ISERROR(SEARCH("Fully Achieved",I50)))</formula>
    </cfRule>
    <cfRule type="containsText" dxfId="837" priority="2157" operator="containsText" text="Fully Achieved">
      <formula>NOT(ISERROR(SEARCH("Fully Achieved",I50)))</formula>
    </cfRule>
    <cfRule type="containsText" dxfId="836" priority="2158" operator="containsText" text="Fully Achieved">
      <formula>NOT(ISERROR(SEARCH("Fully Achieved",I50)))</formula>
    </cfRule>
    <cfRule type="containsText" dxfId="835" priority="2159" operator="containsText" text="Deferred">
      <formula>NOT(ISERROR(SEARCH("Deferred",I50)))</formula>
    </cfRule>
    <cfRule type="containsText" dxfId="834" priority="2160" operator="containsText" text="Deleted">
      <formula>NOT(ISERROR(SEARCH("Deleted",I50)))</formula>
    </cfRule>
    <cfRule type="containsText" dxfId="833" priority="2161" operator="containsText" text="In Danger of Falling Behind Target">
      <formula>NOT(ISERROR(SEARCH("In Danger of Falling Behind Target",I50)))</formula>
    </cfRule>
    <cfRule type="containsText" dxfId="832" priority="2162" operator="containsText" text="Not yet due">
      <formula>NOT(ISERROR(SEARCH("Not yet due",I50)))</formula>
    </cfRule>
    <cfRule type="containsText" dxfId="831" priority="2163" operator="containsText" text="Update not Provided">
      <formula>NOT(ISERROR(SEARCH("Update not Provided",I50)))</formula>
    </cfRule>
  </conditionalFormatting>
  <conditionalFormatting sqref="I50">
    <cfRule type="containsText" dxfId="830" priority="2092" operator="containsText" text="On track to be achieved">
      <formula>NOT(ISERROR(SEARCH("On track to be achieved",I50)))</formula>
    </cfRule>
    <cfRule type="containsText" dxfId="829" priority="2093" operator="containsText" text="Deferred">
      <formula>NOT(ISERROR(SEARCH("Deferred",I50)))</formula>
    </cfRule>
    <cfRule type="containsText" dxfId="828" priority="2094" operator="containsText" text="Deleted">
      <formula>NOT(ISERROR(SEARCH("Deleted",I50)))</formula>
    </cfRule>
    <cfRule type="containsText" dxfId="827" priority="2095" operator="containsText" text="In Danger of Falling Behind Target">
      <formula>NOT(ISERROR(SEARCH("In Danger of Falling Behind Target",I50)))</formula>
    </cfRule>
    <cfRule type="containsText" dxfId="826" priority="2096" operator="containsText" text="Not yet due">
      <formula>NOT(ISERROR(SEARCH("Not yet due",I50)))</formula>
    </cfRule>
    <cfRule type="containsText" dxfId="825" priority="2097" operator="containsText" text="Update not Provided">
      <formula>NOT(ISERROR(SEARCH("Update not Provided",I50)))</formula>
    </cfRule>
    <cfRule type="containsText" dxfId="824" priority="2098" operator="containsText" text="Not yet due">
      <formula>NOT(ISERROR(SEARCH("Not yet due",I50)))</formula>
    </cfRule>
    <cfRule type="containsText" dxfId="823" priority="2099" operator="containsText" text="Completed Behind Schedule">
      <formula>NOT(ISERROR(SEARCH("Completed Behind Schedule",I50)))</formula>
    </cfRule>
    <cfRule type="containsText" dxfId="822" priority="2100" operator="containsText" text="Off Target">
      <formula>NOT(ISERROR(SEARCH("Off Target",I50)))</formula>
    </cfRule>
    <cfRule type="containsText" dxfId="821" priority="2101" operator="containsText" text="On Track to be Achieved">
      <formula>NOT(ISERROR(SEARCH("On Track to be Achieved",I50)))</formula>
    </cfRule>
    <cfRule type="containsText" dxfId="820" priority="2102" operator="containsText" text="Fully Achieved">
      <formula>NOT(ISERROR(SEARCH("Fully Achieved",I50)))</formula>
    </cfRule>
    <cfRule type="containsText" dxfId="819" priority="2103" operator="containsText" text="Not yet due">
      <formula>NOT(ISERROR(SEARCH("Not yet due",I50)))</formula>
    </cfRule>
    <cfRule type="containsText" dxfId="818" priority="2104" operator="containsText" text="Not Yet Due">
      <formula>NOT(ISERROR(SEARCH("Not Yet Due",I50)))</formula>
    </cfRule>
    <cfRule type="containsText" dxfId="817" priority="2105" operator="containsText" text="Deferred">
      <formula>NOT(ISERROR(SEARCH("Deferred",I50)))</formula>
    </cfRule>
    <cfRule type="containsText" dxfId="816" priority="2106" operator="containsText" text="Deleted">
      <formula>NOT(ISERROR(SEARCH("Deleted",I50)))</formula>
    </cfRule>
    <cfRule type="containsText" dxfId="815" priority="2107" operator="containsText" text="In Danger of Falling Behind Target">
      <formula>NOT(ISERROR(SEARCH("In Danger of Falling Behind Target",I50)))</formula>
    </cfRule>
    <cfRule type="containsText" dxfId="814" priority="2108" operator="containsText" text="Not yet due">
      <formula>NOT(ISERROR(SEARCH("Not yet due",I50)))</formula>
    </cfRule>
    <cfRule type="containsText" dxfId="813" priority="2109" operator="containsText" text="Completed Behind Schedule">
      <formula>NOT(ISERROR(SEARCH("Completed Behind Schedule",I50)))</formula>
    </cfRule>
    <cfRule type="containsText" dxfId="812" priority="2110" operator="containsText" text="Off Target">
      <formula>NOT(ISERROR(SEARCH("Off Target",I50)))</formula>
    </cfRule>
    <cfRule type="containsText" dxfId="811" priority="2111" operator="containsText" text="In Danger of Falling Behind Target">
      <formula>NOT(ISERROR(SEARCH("In Danger of Falling Behind Target",I50)))</formula>
    </cfRule>
    <cfRule type="containsText" dxfId="810" priority="2112" operator="containsText" text="On Track to be Achieved">
      <formula>NOT(ISERROR(SEARCH("On Track to be Achieved",I50)))</formula>
    </cfRule>
    <cfRule type="containsText" dxfId="809" priority="2113" operator="containsText" text="Fully Achieved">
      <formula>NOT(ISERROR(SEARCH("Fully Achieved",I50)))</formula>
    </cfRule>
    <cfRule type="containsText" dxfId="808" priority="2114" operator="containsText" text="Update not Provided">
      <formula>NOT(ISERROR(SEARCH("Update not Provided",I50)))</formula>
    </cfRule>
    <cfRule type="containsText" dxfId="807" priority="2115" operator="containsText" text="Not yet due">
      <formula>NOT(ISERROR(SEARCH("Not yet due",I50)))</formula>
    </cfRule>
    <cfRule type="containsText" dxfId="806" priority="2116" operator="containsText" text="Completed Behind Schedule">
      <formula>NOT(ISERROR(SEARCH("Completed Behind Schedule",I50)))</formula>
    </cfRule>
    <cfRule type="containsText" dxfId="805" priority="2117" operator="containsText" text="Off Target">
      <formula>NOT(ISERROR(SEARCH("Off Target",I50)))</formula>
    </cfRule>
    <cfRule type="containsText" dxfId="804" priority="2118" operator="containsText" text="In Danger of Falling Behind Target">
      <formula>NOT(ISERROR(SEARCH("In Danger of Falling Behind Target",I50)))</formula>
    </cfRule>
    <cfRule type="containsText" dxfId="803" priority="2119" operator="containsText" text="On Track to be Achieved">
      <formula>NOT(ISERROR(SEARCH("On Track to be Achieved",I50)))</formula>
    </cfRule>
    <cfRule type="containsText" dxfId="802" priority="2120" operator="containsText" text="Fully Achieved">
      <formula>NOT(ISERROR(SEARCH("Fully Achieved",I50)))</formula>
    </cfRule>
    <cfRule type="containsText" dxfId="801" priority="2121" operator="containsText" text="Fully Achieved">
      <formula>NOT(ISERROR(SEARCH("Fully Achieved",I50)))</formula>
    </cfRule>
    <cfRule type="containsText" dxfId="800" priority="2122" operator="containsText" text="Fully Achieved">
      <formula>NOT(ISERROR(SEARCH("Fully Achieved",I50)))</formula>
    </cfRule>
    <cfRule type="containsText" dxfId="799" priority="2123" operator="containsText" text="Deferred">
      <formula>NOT(ISERROR(SEARCH("Deferred",I50)))</formula>
    </cfRule>
    <cfRule type="containsText" dxfId="798" priority="2124" operator="containsText" text="Deleted">
      <formula>NOT(ISERROR(SEARCH("Deleted",I50)))</formula>
    </cfRule>
    <cfRule type="containsText" dxfId="797" priority="2125" operator="containsText" text="In Danger of Falling Behind Target">
      <formula>NOT(ISERROR(SEARCH("In Danger of Falling Behind Target",I50)))</formula>
    </cfRule>
    <cfRule type="containsText" dxfId="796" priority="2126" operator="containsText" text="Not yet due">
      <formula>NOT(ISERROR(SEARCH("Not yet due",I50)))</formula>
    </cfRule>
    <cfRule type="containsText" dxfId="795" priority="2127" operator="containsText" text="Update not Provided">
      <formula>NOT(ISERROR(SEARCH("Update not Provided",I50)))</formula>
    </cfRule>
  </conditionalFormatting>
  <conditionalFormatting sqref="I50">
    <cfRule type="containsText" dxfId="794" priority="2056" operator="containsText" text="On track to be achieved">
      <formula>NOT(ISERROR(SEARCH("On track to be achieved",I50)))</formula>
    </cfRule>
    <cfRule type="containsText" dxfId="793" priority="2057" operator="containsText" text="Deferred">
      <formula>NOT(ISERROR(SEARCH("Deferred",I50)))</formula>
    </cfRule>
    <cfRule type="containsText" dxfId="792" priority="2058" operator="containsText" text="Deleted">
      <formula>NOT(ISERROR(SEARCH("Deleted",I50)))</formula>
    </cfRule>
    <cfRule type="containsText" dxfId="791" priority="2059" operator="containsText" text="In Danger of Falling Behind Target">
      <formula>NOT(ISERROR(SEARCH("In Danger of Falling Behind Target",I50)))</formula>
    </cfRule>
    <cfRule type="containsText" dxfId="790" priority="2060" operator="containsText" text="Not yet due">
      <formula>NOT(ISERROR(SEARCH("Not yet due",I50)))</formula>
    </cfRule>
    <cfRule type="containsText" dxfId="789" priority="2061" operator="containsText" text="Update not Provided">
      <formula>NOT(ISERROR(SEARCH("Update not Provided",I50)))</formula>
    </cfRule>
    <cfRule type="containsText" dxfId="788" priority="2062" operator="containsText" text="Not yet due">
      <formula>NOT(ISERROR(SEARCH("Not yet due",I50)))</formula>
    </cfRule>
    <cfRule type="containsText" dxfId="787" priority="2063" operator="containsText" text="Completed Behind Schedule">
      <formula>NOT(ISERROR(SEARCH("Completed Behind Schedule",I50)))</formula>
    </cfRule>
    <cfRule type="containsText" dxfId="786" priority="2064" operator="containsText" text="Off Target">
      <formula>NOT(ISERROR(SEARCH("Off Target",I50)))</formula>
    </cfRule>
    <cfRule type="containsText" dxfId="785" priority="2065" operator="containsText" text="On Track to be Achieved">
      <formula>NOT(ISERROR(SEARCH("On Track to be Achieved",I50)))</formula>
    </cfRule>
    <cfRule type="containsText" dxfId="784" priority="2066" operator="containsText" text="Fully Achieved">
      <formula>NOT(ISERROR(SEARCH("Fully Achieved",I50)))</formula>
    </cfRule>
    <cfRule type="containsText" dxfId="783" priority="2067" operator="containsText" text="Not yet due">
      <formula>NOT(ISERROR(SEARCH("Not yet due",I50)))</formula>
    </cfRule>
    <cfRule type="containsText" dxfId="782" priority="2068" operator="containsText" text="Not Yet Due">
      <formula>NOT(ISERROR(SEARCH("Not Yet Due",I50)))</formula>
    </cfRule>
    <cfRule type="containsText" dxfId="781" priority="2069" operator="containsText" text="Deferred">
      <formula>NOT(ISERROR(SEARCH("Deferred",I50)))</formula>
    </cfRule>
    <cfRule type="containsText" dxfId="780" priority="2070" operator="containsText" text="Deleted">
      <formula>NOT(ISERROR(SEARCH("Deleted",I50)))</formula>
    </cfRule>
    <cfRule type="containsText" dxfId="779" priority="2071" operator="containsText" text="In Danger of Falling Behind Target">
      <formula>NOT(ISERROR(SEARCH("In Danger of Falling Behind Target",I50)))</formula>
    </cfRule>
    <cfRule type="containsText" dxfId="778" priority="2072" operator="containsText" text="Not yet due">
      <formula>NOT(ISERROR(SEARCH("Not yet due",I50)))</formula>
    </cfRule>
    <cfRule type="containsText" dxfId="777" priority="2073" operator="containsText" text="Completed Behind Schedule">
      <formula>NOT(ISERROR(SEARCH("Completed Behind Schedule",I50)))</formula>
    </cfRule>
    <cfRule type="containsText" dxfId="776" priority="2074" operator="containsText" text="Off Target">
      <formula>NOT(ISERROR(SEARCH("Off Target",I50)))</formula>
    </cfRule>
    <cfRule type="containsText" dxfId="775" priority="2075" operator="containsText" text="In Danger of Falling Behind Target">
      <formula>NOT(ISERROR(SEARCH("In Danger of Falling Behind Target",I50)))</formula>
    </cfRule>
    <cfRule type="containsText" dxfId="774" priority="2076" operator="containsText" text="On Track to be Achieved">
      <formula>NOT(ISERROR(SEARCH("On Track to be Achieved",I50)))</formula>
    </cfRule>
    <cfRule type="containsText" dxfId="773" priority="2077" operator="containsText" text="Fully Achieved">
      <formula>NOT(ISERROR(SEARCH("Fully Achieved",I50)))</formula>
    </cfRule>
    <cfRule type="containsText" dxfId="772" priority="2078" operator="containsText" text="Update not Provided">
      <formula>NOT(ISERROR(SEARCH("Update not Provided",I50)))</formula>
    </cfRule>
    <cfRule type="containsText" dxfId="771" priority="2079" operator="containsText" text="Not yet due">
      <formula>NOT(ISERROR(SEARCH("Not yet due",I50)))</formula>
    </cfRule>
    <cfRule type="containsText" dxfId="770" priority="2080" operator="containsText" text="Completed Behind Schedule">
      <formula>NOT(ISERROR(SEARCH("Completed Behind Schedule",I50)))</formula>
    </cfRule>
    <cfRule type="containsText" dxfId="769" priority="2081" operator="containsText" text="Off Target">
      <formula>NOT(ISERROR(SEARCH("Off Target",I50)))</formula>
    </cfRule>
    <cfRule type="containsText" dxfId="768" priority="2082" operator="containsText" text="In Danger of Falling Behind Target">
      <formula>NOT(ISERROR(SEARCH("In Danger of Falling Behind Target",I50)))</formula>
    </cfRule>
    <cfRule type="containsText" dxfId="767" priority="2083" operator="containsText" text="On Track to be Achieved">
      <formula>NOT(ISERROR(SEARCH("On Track to be Achieved",I50)))</formula>
    </cfRule>
    <cfRule type="containsText" dxfId="766" priority="2084" operator="containsText" text="Fully Achieved">
      <formula>NOT(ISERROR(SEARCH("Fully Achieved",I50)))</formula>
    </cfRule>
    <cfRule type="containsText" dxfId="765" priority="2085" operator="containsText" text="Fully Achieved">
      <formula>NOT(ISERROR(SEARCH("Fully Achieved",I50)))</formula>
    </cfRule>
    <cfRule type="containsText" dxfId="764" priority="2086" operator="containsText" text="Fully Achieved">
      <formula>NOT(ISERROR(SEARCH("Fully Achieved",I50)))</formula>
    </cfRule>
    <cfRule type="containsText" dxfId="763" priority="2087" operator="containsText" text="Deferred">
      <formula>NOT(ISERROR(SEARCH("Deferred",I50)))</formula>
    </cfRule>
    <cfRule type="containsText" dxfId="762" priority="2088" operator="containsText" text="Deleted">
      <formula>NOT(ISERROR(SEARCH("Deleted",I50)))</formula>
    </cfRule>
    <cfRule type="containsText" dxfId="761" priority="2089" operator="containsText" text="In Danger of Falling Behind Target">
      <formula>NOT(ISERROR(SEARCH("In Danger of Falling Behind Target",I50)))</formula>
    </cfRule>
    <cfRule type="containsText" dxfId="760" priority="2090" operator="containsText" text="Not yet due">
      <formula>NOT(ISERROR(SEARCH("Not yet due",I50)))</formula>
    </cfRule>
    <cfRule type="containsText" dxfId="759" priority="2091" operator="containsText" text="Update not Provided">
      <formula>NOT(ISERROR(SEARCH("Update not Provided",I50)))</formula>
    </cfRule>
  </conditionalFormatting>
  <conditionalFormatting sqref="I51:I60">
    <cfRule type="containsText" dxfId="758" priority="2020" operator="containsText" text="On track to be achieved">
      <formula>NOT(ISERROR(SEARCH("On track to be achieved",I51)))</formula>
    </cfRule>
    <cfRule type="containsText" dxfId="757" priority="2021" operator="containsText" text="Deferred">
      <formula>NOT(ISERROR(SEARCH("Deferred",I51)))</formula>
    </cfRule>
    <cfRule type="containsText" dxfId="756" priority="2022" operator="containsText" text="Deleted">
      <formula>NOT(ISERROR(SEARCH("Deleted",I51)))</formula>
    </cfRule>
    <cfRule type="containsText" dxfId="755" priority="2023" operator="containsText" text="In Danger of Falling Behind Target">
      <formula>NOT(ISERROR(SEARCH("In Danger of Falling Behind Target",I51)))</formula>
    </cfRule>
    <cfRule type="containsText" dxfId="754" priority="2024" operator="containsText" text="Not yet due">
      <formula>NOT(ISERROR(SEARCH("Not yet due",I51)))</formula>
    </cfRule>
    <cfRule type="containsText" dxfId="753" priority="2025" operator="containsText" text="Update not Provided">
      <formula>NOT(ISERROR(SEARCH("Update not Provided",I51)))</formula>
    </cfRule>
    <cfRule type="containsText" dxfId="752" priority="2026" operator="containsText" text="Not yet due">
      <formula>NOT(ISERROR(SEARCH("Not yet due",I51)))</formula>
    </cfRule>
    <cfRule type="containsText" dxfId="751" priority="2027" operator="containsText" text="Completed Behind Schedule">
      <formula>NOT(ISERROR(SEARCH("Completed Behind Schedule",I51)))</formula>
    </cfRule>
    <cfRule type="containsText" dxfId="750" priority="2028" operator="containsText" text="Off Target">
      <formula>NOT(ISERROR(SEARCH("Off Target",I51)))</formula>
    </cfRule>
    <cfRule type="containsText" dxfId="749" priority="2029" operator="containsText" text="On Track to be Achieved">
      <formula>NOT(ISERROR(SEARCH("On Track to be Achieved",I51)))</formula>
    </cfRule>
    <cfRule type="containsText" dxfId="748" priority="2030" operator="containsText" text="Fully Achieved">
      <formula>NOT(ISERROR(SEARCH("Fully Achieved",I51)))</formula>
    </cfRule>
    <cfRule type="containsText" dxfId="747" priority="2031" operator="containsText" text="Not yet due">
      <formula>NOT(ISERROR(SEARCH("Not yet due",I51)))</formula>
    </cfRule>
    <cfRule type="containsText" dxfId="746" priority="2032" operator="containsText" text="Not Yet Due">
      <formula>NOT(ISERROR(SEARCH("Not Yet Due",I51)))</formula>
    </cfRule>
    <cfRule type="containsText" dxfId="745" priority="2033" operator="containsText" text="Deferred">
      <formula>NOT(ISERROR(SEARCH("Deferred",I51)))</formula>
    </cfRule>
    <cfRule type="containsText" dxfId="744" priority="2034" operator="containsText" text="Deleted">
      <formula>NOT(ISERROR(SEARCH("Deleted",I51)))</formula>
    </cfRule>
    <cfRule type="containsText" dxfId="743" priority="2035" operator="containsText" text="In Danger of Falling Behind Target">
      <formula>NOT(ISERROR(SEARCH("In Danger of Falling Behind Target",I51)))</formula>
    </cfRule>
    <cfRule type="containsText" dxfId="742" priority="2036" operator="containsText" text="Not yet due">
      <formula>NOT(ISERROR(SEARCH("Not yet due",I51)))</formula>
    </cfRule>
    <cfRule type="containsText" dxfId="741" priority="2037" operator="containsText" text="Completed Behind Schedule">
      <formula>NOT(ISERROR(SEARCH("Completed Behind Schedule",I51)))</formula>
    </cfRule>
    <cfRule type="containsText" dxfId="740" priority="2038" operator="containsText" text="Off Target">
      <formula>NOT(ISERROR(SEARCH("Off Target",I51)))</formula>
    </cfRule>
    <cfRule type="containsText" dxfId="739" priority="2039" operator="containsText" text="In Danger of Falling Behind Target">
      <formula>NOT(ISERROR(SEARCH("In Danger of Falling Behind Target",I51)))</formula>
    </cfRule>
    <cfRule type="containsText" dxfId="738" priority="2040" operator="containsText" text="On Track to be Achieved">
      <formula>NOT(ISERROR(SEARCH("On Track to be Achieved",I51)))</formula>
    </cfRule>
    <cfRule type="containsText" dxfId="737" priority="2041" operator="containsText" text="Fully Achieved">
      <formula>NOT(ISERROR(SEARCH("Fully Achieved",I51)))</formula>
    </cfRule>
    <cfRule type="containsText" dxfId="736" priority="2042" operator="containsText" text="Update not Provided">
      <formula>NOT(ISERROR(SEARCH("Update not Provided",I51)))</formula>
    </cfRule>
    <cfRule type="containsText" dxfId="735" priority="2043" operator="containsText" text="Not yet due">
      <formula>NOT(ISERROR(SEARCH("Not yet due",I51)))</formula>
    </cfRule>
    <cfRule type="containsText" dxfId="734" priority="2044" operator="containsText" text="Completed Behind Schedule">
      <formula>NOT(ISERROR(SEARCH("Completed Behind Schedule",I51)))</formula>
    </cfRule>
    <cfRule type="containsText" dxfId="733" priority="2045" operator="containsText" text="Off Target">
      <formula>NOT(ISERROR(SEARCH("Off Target",I51)))</formula>
    </cfRule>
    <cfRule type="containsText" dxfId="732" priority="2046" operator="containsText" text="In Danger of Falling Behind Target">
      <formula>NOT(ISERROR(SEARCH("In Danger of Falling Behind Target",I51)))</formula>
    </cfRule>
    <cfRule type="containsText" dxfId="731" priority="2047" operator="containsText" text="On Track to be Achieved">
      <formula>NOT(ISERROR(SEARCH("On Track to be Achieved",I51)))</formula>
    </cfRule>
    <cfRule type="containsText" dxfId="730" priority="2048" operator="containsText" text="Fully Achieved">
      <formula>NOT(ISERROR(SEARCH("Fully Achieved",I51)))</formula>
    </cfRule>
    <cfRule type="containsText" dxfId="729" priority="2049" operator="containsText" text="Fully Achieved">
      <formula>NOT(ISERROR(SEARCH("Fully Achieved",I51)))</formula>
    </cfRule>
    <cfRule type="containsText" dxfId="728" priority="2050" operator="containsText" text="Fully Achieved">
      <formula>NOT(ISERROR(SEARCH("Fully Achieved",I51)))</formula>
    </cfRule>
    <cfRule type="containsText" dxfId="727" priority="2051" operator="containsText" text="Deferred">
      <formula>NOT(ISERROR(SEARCH("Deferred",I51)))</formula>
    </cfRule>
    <cfRule type="containsText" dxfId="726" priority="2052" operator="containsText" text="Deleted">
      <formula>NOT(ISERROR(SEARCH("Deleted",I51)))</formula>
    </cfRule>
    <cfRule type="containsText" dxfId="725" priority="2053" operator="containsText" text="In Danger of Falling Behind Target">
      <formula>NOT(ISERROR(SEARCH("In Danger of Falling Behind Target",I51)))</formula>
    </cfRule>
    <cfRule type="containsText" dxfId="724" priority="2054" operator="containsText" text="Not yet due">
      <formula>NOT(ISERROR(SEARCH("Not yet due",I51)))</formula>
    </cfRule>
    <cfRule type="containsText" dxfId="723" priority="2055" operator="containsText" text="Update not Provided">
      <formula>NOT(ISERROR(SEARCH("Update not Provided",I51)))</formula>
    </cfRule>
  </conditionalFormatting>
  <conditionalFormatting sqref="I62:I67">
    <cfRule type="containsText" dxfId="722" priority="1984" operator="containsText" text="On track to be achieved">
      <formula>NOT(ISERROR(SEARCH("On track to be achieved",I62)))</formula>
    </cfRule>
    <cfRule type="containsText" dxfId="721" priority="1985" operator="containsText" text="Deferred">
      <formula>NOT(ISERROR(SEARCH("Deferred",I62)))</formula>
    </cfRule>
    <cfRule type="containsText" dxfId="720" priority="1986" operator="containsText" text="Deleted">
      <formula>NOT(ISERROR(SEARCH("Deleted",I62)))</formula>
    </cfRule>
    <cfRule type="containsText" dxfId="719" priority="1987" operator="containsText" text="In Danger of Falling Behind Target">
      <formula>NOT(ISERROR(SEARCH("In Danger of Falling Behind Target",I62)))</formula>
    </cfRule>
    <cfRule type="containsText" dxfId="718" priority="1988" operator="containsText" text="Not yet due">
      <formula>NOT(ISERROR(SEARCH("Not yet due",I62)))</formula>
    </cfRule>
    <cfRule type="containsText" dxfId="717" priority="1989" operator="containsText" text="Update not Provided">
      <formula>NOT(ISERROR(SEARCH("Update not Provided",I62)))</formula>
    </cfRule>
    <cfRule type="containsText" dxfId="716" priority="1990" operator="containsText" text="Not yet due">
      <formula>NOT(ISERROR(SEARCH("Not yet due",I62)))</formula>
    </cfRule>
    <cfRule type="containsText" dxfId="715" priority="1991" operator="containsText" text="Completed Behind Schedule">
      <formula>NOT(ISERROR(SEARCH("Completed Behind Schedule",I62)))</formula>
    </cfRule>
    <cfRule type="containsText" dxfId="714" priority="1992" operator="containsText" text="Off Target">
      <formula>NOT(ISERROR(SEARCH("Off Target",I62)))</formula>
    </cfRule>
    <cfRule type="containsText" dxfId="713" priority="1993" operator="containsText" text="On Track to be Achieved">
      <formula>NOT(ISERROR(SEARCH("On Track to be Achieved",I62)))</formula>
    </cfRule>
    <cfRule type="containsText" dxfId="712" priority="1994" operator="containsText" text="Fully Achieved">
      <formula>NOT(ISERROR(SEARCH("Fully Achieved",I62)))</formula>
    </cfRule>
    <cfRule type="containsText" dxfId="711" priority="1995" operator="containsText" text="Not yet due">
      <formula>NOT(ISERROR(SEARCH("Not yet due",I62)))</formula>
    </cfRule>
    <cfRule type="containsText" dxfId="710" priority="1996" operator="containsText" text="Not Yet Due">
      <formula>NOT(ISERROR(SEARCH("Not Yet Due",I62)))</formula>
    </cfRule>
    <cfRule type="containsText" dxfId="709" priority="1997" operator="containsText" text="Deferred">
      <formula>NOT(ISERROR(SEARCH("Deferred",I62)))</formula>
    </cfRule>
    <cfRule type="containsText" dxfId="708" priority="1998" operator="containsText" text="Deleted">
      <formula>NOT(ISERROR(SEARCH("Deleted",I62)))</formula>
    </cfRule>
    <cfRule type="containsText" dxfId="707" priority="1999" operator="containsText" text="In Danger of Falling Behind Target">
      <formula>NOT(ISERROR(SEARCH("In Danger of Falling Behind Target",I62)))</formula>
    </cfRule>
    <cfRule type="containsText" dxfId="706" priority="2000" operator="containsText" text="Not yet due">
      <formula>NOT(ISERROR(SEARCH("Not yet due",I62)))</formula>
    </cfRule>
    <cfRule type="containsText" dxfId="705" priority="2001" operator="containsText" text="Completed Behind Schedule">
      <formula>NOT(ISERROR(SEARCH("Completed Behind Schedule",I62)))</formula>
    </cfRule>
    <cfRule type="containsText" dxfId="704" priority="2002" operator="containsText" text="Off Target">
      <formula>NOT(ISERROR(SEARCH("Off Target",I62)))</formula>
    </cfRule>
    <cfRule type="containsText" dxfId="703" priority="2003" operator="containsText" text="In Danger of Falling Behind Target">
      <formula>NOT(ISERROR(SEARCH("In Danger of Falling Behind Target",I62)))</formula>
    </cfRule>
    <cfRule type="containsText" dxfId="702" priority="2004" operator="containsText" text="On Track to be Achieved">
      <formula>NOT(ISERROR(SEARCH("On Track to be Achieved",I62)))</formula>
    </cfRule>
    <cfRule type="containsText" dxfId="701" priority="2005" operator="containsText" text="Fully Achieved">
      <formula>NOT(ISERROR(SEARCH("Fully Achieved",I62)))</formula>
    </cfRule>
    <cfRule type="containsText" dxfId="700" priority="2006" operator="containsText" text="Update not Provided">
      <formula>NOT(ISERROR(SEARCH("Update not Provided",I62)))</formula>
    </cfRule>
    <cfRule type="containsText" dxfId="699" priority="2007" operator="containsText" text="Not yet due">
      <formula>NOT(ISERROR(SEARCH("Not yet due",I62)))</formula>
    </cfRule>
    <cfRule type="containsText" dxfId="698" priority="2008" operator="containsText" text="Completed Behind Schedule">
      <formula>NOT(ISERROR(SEARCH("Completed Behind Schedule",I62)))</formula>
    </cfRule>
    <cfRule type="containsText" dxfId="697" priority="2009" operator="containsText" text="Off Target">
      <formula>NOT(ISERROR(SEARCH("Off Target",I62)))</formula>
    </cfRule>
    <cfRule type="containsText" dxfId="696" priority="2010" operator="containsText" text="In Danger of Falling Behind Target">
      <formula>NOT(ISERROR(SEARCH("In Danger of Falling Behind Target",I62)))</formula>
    </cfRule>
    <cfRule type="containsText" dxfId="695" priority="2011" operator="containsText" text="On Track to be Achieved">
      <formula>NOT(ISERROR(SEARCH("On Track to be Achieved",I62)))</formula>
    </cfRule>
    <cfRule type="containsText" dxfId="694" priority="2012" operator="containsText" text="Fully Achieved">
      <formula>NOT(ISERROR(SEARCH("Fully Achieved",I62)))</formula>
    </cfRule>
    <cfRule type="containsText" dxfId="693" priority="2013" operator="containsText" text="Fully Achieved">
      <formula>NOT(ISERROR(SEARCH("Fully Achieved",I62)))</formula>
    </cfRule>
    <cfRule type="containsText" dxfId="692" priority="2014" operator="containsText" text="Fully Achieved">
      <formula>NOT(ISERROR(SEARCH("Fully Achieved",I62)))</formula>
    </cfRule>
    <cfRule type="containsText" dxfId="691" priority="2015" operator="containsText" text="Deferred">
      <formula>NOT(ISERROR(SEARCH("Deferred",I62)))</formula>
    </cfRule>
    <cfRule type="containsText" dxfId="690" priority="2016" operator="containsText" text="Deleted">
      <formula>NOT(ISERROR(SEARCH("Deleted",I62)))</formula>
    </cfRule>
    <cfRule type="containsText" dxfId="689" priority="2017" operator="containsText" text="In Danger of Falling Behind Target">
      <formula>NOT(ISERROR(SEARCH("In Danger of Falling Behind Target",I62)))</formula>
    </cfRule>
    <cfRule type="containsText" dxfId="688" priority="2018" operator="containsText" text="Not yet due">
      <formula>NOT(ISERROR(SEARCH("Not yet due",I62)))</formula>
    </cfRule>
    <cfRule type="containsText" dxfId="687" priority="2019" operator="containsText" text="Update not Provided">
      <formula>NOT(ISERROR(SEARCH("Update not Provided",I62)))</formula>
    </cfRule>
  </conditionalFormatting>
  <conditionalFormatting sqref="J3:J67">
    <cfRule type="containsText" dxfId="686" priority="1189" operator="containsText" text="reasonable tolerance">
      <formula>NOT(ISERROR(SEARCH("reasonable tolerance",J3)))</formula>
    </cfRule>
    <cfRule type="containsText" dxfId="685" priority="1190" operator="containsText" text="significantly after">
      <formula>NOT(ISERROR(SEARCH("significantly after",J3)))</formula>
    </cfRule>
    <cfRule type="containsText" dxfId="684" priority="1191" operator="containsText" text="10% tolerance">
      <formula>NOT(ISERROR(SEARCH("10% tolerance",J3)))</formula>
    </cfRule>
  </conditionalFormatting>
  <conditionalFormatting sqref="E4:E6">
    <cfRule type="containsText" dxfId="683" priority="1153" operator="containsText" text="On track to be achieved">
      <formula>NOT(ISERROR(SEARCH("On track to be achieved",E4)))</formula>
    </cfRule>
    <cfRule type="containsText" dxfId="682" priority="1154" operator="containsText" text="Deferred">
      <formula>NOT(ISERROR(SEARCH("Deferred",E4)))</formula>
    </cfRule>
    <cfRule type="containsText" dxfId="681" priority="1155" operator="containsText" text="Deleted">
      <formula>NOT(ISERROR(SEARCH("Deleted",E4)))</formula>
    </cfRule>
    <cfRule type="containsText" dxfId="680" priority="1156" operator="containsText" text="In Danger of Falling Behind Target">
      <formula>NOT(ISERROR(SEARCH("In Danger of Falling Behind Target",E4)))</formula>
    </cfRule>
    <cfRule type="containsText" dxfId="679" priority="1157" operator="containsText" text="Not yet due">
      <formula>NOT(ISERROR(SEARCH("Not yet due",E4)))</formula>
    </cfRule>
    <cfRule type="containsText" dxfId="678" priority="1158" operator="containsText" text="Update not Provided">
      <formula>NOT(ISERROR(SEARCH("Update not Provided",E4)))</formula>
    </cfRule>
    <cfRule type="containsText" dxfId="677" priority="1159" operator="containsText" text="Not yet due">
      <formula>NOT(ISERROR(SEARCH("Not yet due",E4)))</formula>
    </cfRule>
    <cfRule type="containsText" dxfId="676" priority="1160" operator="containsText" text="Completed Behind Schedule">
      <formula>NOT(ISERROR(SEARCH("Completed Behind Schedule",E4)))</formula>
    </cfRule>
    <cfRule type="containsText" dxfId="675" priority="1161" operator="containsText" text="Off Target">
      <formula>NOT(ISERROR(SEARCH("Off Target",E4)))</formula>
    </cfRule>
    <cfRule type="containsText" dxfId="674" priority="1162" operator="containsText" text="On Track to be Achieved">
      <formula>NOT(ISERROR(SEARCH("On Track to be Achieved",E4)))</formula>
    </cfRule>
    <cfRule type="containsText" dxfId="673" priority="1163" operator="containsText" text="Fully Achieved">
      <formula>NOT(ISERROR(SEARCH("Fully Achieved",E4)))</formula>
    </cfRule>
    <cfRule type="containsText" dxfId="672" priority="1164" operator="containsText" text="Not yet due">
      <formula>NOT(ISERROR(SEARCH("Not yet due",E4)))</formula>
    </cfRule>
    <cfRule type="containsText" dxfId="671" priority="1165" operator="containsText" text="Not Yet Due">
      <formula>NOT(ISERROR(SEARCH("Not Yet Due",E4)))</formula>
    </cfRule>
    <cfRule type="containsText" dxfId="670" priority="1166" operator="containsText" text="Deferred">
      <formula>NOT(ISERROR(SEARCH("Deferred",E4)))</formula>
    </cfRule>
    <cfRule type="containsText" dxfId="669" priority="1167" operator="containsText" text="Deleted">
      <formula>NOT(ISERROR(SEARCH("Deleted",E4)))</formula>
    </cfRule>
    <cfRule type="containsText" dxfId="668" priority="1168" operator="containsText" text="In Danger of Falling Behind Target">
      <formula>NOT(ISERROR(SEARCH("In Danger of Falling Behind Target",E4)))</formula>
    </cfRule>
    <cfRule type="containsText" dxfId="667" priority="1169" operator="containsText" text="Not yet due">
      <formula>NOT(ISERROR(SEARCH("Not yet due",E4)))</formula>
    </cfRule>
    <cfRule type="containsText" dxfId="666" priority="1170" operator="containsText" text="Completed Behind Schedule">
      <formula>NOT(ISERROR(SEARCH("Completed Behind Schedule",E4)))</formula>
    </cfRule>
    <cfRule type="containsText" dxfId="665" priority="1171" operator="containsText" text="Off Target">
      <formula>NOT(ISERROR(SEARCH("Off Target",E4)))</formula>
    </cfRule>
    <cfRule type="containsText" dxfId="664" priority="1172" operator="containsText" text="In Danger of Falling Behind Target">
      <formula>NOT(ISERROR(SEARCH("In Danger of Falling Behind Target",E4)))</formula>
    </cfRule>
    <cfRule type="containsText" dxfId="663" priority="1173" operator="containsText" text="On Track to be Achieved">
      <formula>NOT(ISERROR(SEARCH("On Track to be Achieved",E4)))</formula>
    </cfRule>
    <cfRule type="containsText" dxfId="662" priority="1174" operator="containsText" text="Fully Achieved">
      <formula>NOT(ISERROR(SEARCH("Fully Achieved",E4)))</formula>
    </cfRule>
    <cfRule type="containsText" dxfId="661" priority="1175" operator="containsText" text="Update not Provided">
      <formula>NOT(ISERROR(SEARCH("Update not Provided",E4)))</formula>
    </cfRule>
    <cfRule type="containsText" dxfId="660" priority="1176" operator="containsText" text="Not yet due">
      <formula>NOT(ISERROR(SEARCH("Not yet due",E4)))</formula>
    </cfRule>
    <cfRule type="containsText" dxfId="659" priority="1177" operator="containsText" text="Completed Behind Schedule">
      <formula>NOT(ISERROR(SEARCH("Completed Behind Schedule",E4)))</formula>
    </cfRule>
    <cfRule type="containsText" dxfId="658" priority="1178" operator="containsText" text="Off Target">
      <formula>NOT(ISERROR(SEARCH("Off Target",E4)))</formula>
    </cfRule>
    <cfRule type="containsText" dxfId="657" priority="1179" operator="containsText" text="In Danger of Falling Behind Target">
      <formula>NOT(ISERROR(SEARCH("In Danger of Falling Behind Target",E4)))</formula>
    </cfRule>
    <cfRule type="containsText" dxfId="656" priority="1180" operator="containsText" text="On Track to be Achieved">
      <formula>NOT(ISERROR(SEARCH("On Track to be Achieved",E4)))</formula>
    </cfRule>
    <cfRule type="containsText" dxfId="655" priority="1181" operator="containsText" text="Fully Achieved">
      <formula>NOT(ISERROR(SEARCH("Fully Achieved",E4)))</formula>
    </cfRule>
    <cfRule type="containsText" dxfId="654" priority="1182" operator="containsText" text="Fully Achieved">
      <formula>NOT(ISERROR(SEARCH("Fully Achieved",E4)))</formula>
    </cfRule>
    <cfRule type="containsText" dxfId="653" priority="1183" operator="containsText" text="Fully Achieved">
      <formula>NOT(ISERROR(SEARCH("Fully Achieved",E4)))</formula>
    </cfRule>
    <cfRule type="containsText" dxfId="652" priority="1184" operator="containsText" text="Deferred">
      <formula>NOT(ISERROR(SEARCH("Deferred",E4)))</formula>
    </cfRule>
    <cfRule type="containsText" dxfId="651" priority="1185" operator="containsText" text="Deleted">
      <formula>NOT(ISERROR(SEARCH("Deleted",E4)))</formula>
    </cfRule>
    <cfRule type="containsText" dxfId="650" priority="1186" operator="containsText" text="In Danger of Falling Behind Target">
      <formula>NOT(ISERROR(SEARCH("In Danger of Falling Behind Target",E4)))</formula>
    </cfRule>
    <cfRule type="containsText" dxfId="649" priority="1187" operator="containsText" text="Not yet due">
      <formula>NOT(ISERROR(SEARCH("Not yet due",E4)))</formula>
    </cfRule>
    <cfRule type="containsText" dxfId="648" priority="1188" operator="containsText" text="Update not Provided">
      <formula>NOT(ISERROR(SEARCH("Update not Provided",E4)))</formula>
    </cfRule>
  </conditionalFormatting>
  <conditionalFormatting sqref="E8">
    <cfRule type="containsText" dxfId="647" priority="1117" operator="containsText" text="On track to be achieved">
      <formula>NOT(ISERROR(SEARCH("On track to be achieved",E8)))</formula>
    </cfRule>
    <cfRule type="containsText" dxfId="646" priority="1118" operator="containsText" text="Deferred">
      <formula>NOT(ISERROR(SEARCH("Deferred",E8)))</formula>
    </cfRule>
    <cfRule type="containsText" dxfId="645" priority="1119" operator="containsText" text="Deleted">
      <formula>NOT(ISERROR(SEARCH("Deleted",E8)))</formula>
    </cfRule>
    <cfRule type="containsText" dxfId="644" priority="1120" operator="containsText" text="In Danger of Falling Behind Target">
      <formula>NOT(ISERROR(SEARCH("In Danger of Falling Behind Target",E8)))</formula>
    </cfRule>
    <cfRule type="containsText" dxfId="643" priority="1121" operator="containsText" text="Not yet due">
      <formula>NOT(ISERROR(SEARCH("Not yet due",E8)))</formula>
    </cfRule>
    <cfRule type="containsText" dxfId="642" priority="1122" operator="containsText" text="Update not Provided">
      <formula>NOT(ISERROR(SEARCH("Update not Provided",E8)))</formula>
    </cfRule>
    <cfRule type="containsText" dxfId="641" priority="1123" operator="containsText" text="Not yet due">
      <formula>NOT(ISERROR(SEARCH("Not yet due",E8)))</formula>
    </cfRule>
    <cfRule type="containsText" dxfId="640" priority="1124" operator="containsText" text="Completed Behind Schedule">
      <formula>NOT(ISERROR(SEARCH("Completed Behind Schedule",E8)))</formula>
    </cfRule>
    <cfRule type="containsText" dxfId="639" priority="1125" operator="containsText" text="Off Target">
      <formula>NOT(ISERROR(SEARCH("Off Target",E8)))</formula>
    </cfRule>
    <cfRule type="containsText" dxfId="638" priority="1126" operator="containsText" text="On Track to be Achieved">
      <formula>NOT(ISERROR(SEARCH("On Track to be Achieved",E8)))</formula>
    </cfRule>
    <cfRule type="containsText" dxfId="637" priority="1127" operator="containsText" text="Fully Achieved">
      <formula>NOT(ISERROR(SEARCH("Fully Achieved",E8)))</formula>
    </cfRule>
    <cfRule type="containsText" dxfId="636" priority="1128" operator="containsText" text="Not yet due">
      <formula>NOT(ISERROR(SEARCH("Not yet due",E8)))</formula>
    </cfRule>
    <cfRule type="containsText" dxfId="635" priority="1129" operator="containsText" text="Not Yet Due">
      <formula>NOT(ISERROR(SEARCH("Not Yet Due",E8)))</formula>
    </cfRule>
    <cfRule type="containsText" dxfId="634" priority="1130" operator="containsText" text="Deferred">
      <formula>NOT(ISERROR(SEARCH("Deferred",E8)))</formula>
    </cfRule>
    <cfRule type="containsText" dxfId="633" priority="1131" operator="containsText" text="Deleted">
      <formula>NOT(ISERROR(SEARCH("Deleted",E8)))</formula>
    </cfRule>
    <cfRule type="containsText" dxfId="632" priority="1132" operator="containsText" text="In Danger of Falling Behind Target">
      <formula>NOT(ISERROR(SEARCH("In Danger of Falling Behind Target",E8)))</formula>
    </cfRule>
    <cfRule type="containsText" dxfId="631" priority="1133" operator="containsText" text="Not yet due">
      <formula>NOT(ISERROR(SEARCH("Not yet due",E8)))</formula>
    </cfRule>
    <cfRule type="containsText" dxfId="630" priority="1134" operator="containsText" text="Completed Behind Schedule">
      <formula>NOT(ISERROR(SEARCH("Completed Behind Schedule",E8)))</formula>
    </cfRule>
    <cfRule type="containsText" dxfId="629" priority="1135" operator="containsText" text="Off Target">
      <formula>NOT(ISERROR(SEARCH("Off Target",E8)))</formula>
    </cfRule>
    <cfRule type="containsText" dxfId="628" priority="1136" operator="containsText" text="In Danger of Falling Behind Target">
      <formula>NOT(ISERROR(SEARCH("In Danger of Falling Behind Target",E8)))</formula>
    </cfRule>
    <cfRule type="containsText" dxfId="627" priority="1137" operator="containsText" text="On Track to be Achieved">
      <formula>NOT(ISERROR(SEARCH("On Track to be Achieved",E8)))</formula>
    </cfRule>
    <cfRule type="containsText" dxfId="626" priority="1138" operator="containsText" text="Fully Achieved">
      <formula>NOT(ISERROR(SEARCH("Fully Achieved",E8)))</formula>
    </cfRule>
    <cfRule type="containsText" dxfId="625" priority="1139" operator="containsText" text="Update not Provided">
      <formula>NOT(ISERROR(SEARCH("Update not Provided",E8)))</formula>
    </cfRule>
    <cfRule type="containsText" dxfId="624" priority="1140" operator="containsText" text="Not yet due">
      <formula>NOT(ISERROR(SEARCH("Not yet due",E8)))</formula>
    </cfRule>
    <cfRule type="containsText" dxfId="623" priority="1141" operator="containsText" text="Completed Behind Schedule">
      <formula>NOT(ISERROR(SEARCH("Completed Behind Schedule",E8)))</formula>
    </cfRule>
    <cfRule type="containsText" dxfId="622" priority="1142" operator="containsText" text="Off Target">
      <formula>NOT(ISERROR(SEARCH("Off Target",E8)))</formula>
    </cfRule>
    <cfRule type="containsText" dxfId="621" priority="1143" operator="containsText" text="In Danger of Falling Behind Target">
      <formula>NOT(ISERROR(SEARCH("In Danger of Falling Behind Target",E8)))</formula>
    </cfRule>
    <cfRule type="containsText" dxfId="620" priority="1144" operator="containsText" text="On Track to be Achieved">
      <formula>NOT(ISERROR(SEARCH("On Track to be Achieved",E8)))</formula>
    </cfRule>
    <cfRule type="containsText" dxfId="619" priority="1145" operator="containsText" text="Fully Achieved">
      <formula>NOT(ISERROR(SEARCH("Fully Achieved",E8)))</formula>
    </cfRule>
    <cfRule type="containsText" dxfId="618" priority="1146" operator="containsText" text="Fully Achieved">
      <formula>NOT(ISERROR(SEARCH("Fully Achieved",E8)))</formula>
    </cfRule>
    <cfRule type="containsText" dxfId="617" priority="1147" operator="containsText" text="Fully Achieved">
      <formula>NOT(ISERROR(SEARCH("Fully Achieved",E8)))</formula>
    </cfRule>
    <cfRule type="containsText" dxfId="616" priority="1148" operator="containsText" text="Deferred">
      <formula>NOT(ISERROR(SEARCH("Deferred",E8)))</formula>
    </cfRule>
    <cfRule type="containsText" dxfId="615" priority="1149" operator="containsText" text="Deleted">
      <formula>NOT(ISERROR(SEARCH("Deleted",E8)))</formula>
    </cfRule>
    <cfRule type="containsText" dxfId="614" priority="1150" operator="containsText" text="In Danger of Falling Behind Target">
      <formula>NOT(ISERROR(SEARCH("In Danger of Falling Behind Target",E8)))</formula>
    </cfRule>
    <cfRule type="containsText" dxfId="613" priority="1151" operator="containsText" text="Not yet due">
      <formula>NOT(ISERROR(SEARCH("Not yet due",E8)))</formula>
    </cfRule>
    <cfRule type="containsText" dxfId="612" priority="1152" operator="containsText" text="Update not Provided">
      <formula>NOT(ISERROR(SEARCH("Update not Provided",E8)))</formula>
    </cfRule>
  </conditionalFormatting>
  <conditionalFormatting sqref="E12:E18">
    <cfRule type="containsText" dxfId="611" priority="1081" operator="containsText" text="On track to be achieved">
      <formula>NOT(ISERROR(SEARCH("On track to be achieved",E12)))</formula>
    </cfRule>
    <cfRule type="containsText" dxfId="610" priority="1082" operator="containsText" text="Deferred">
      <formula>NOT(ISERROR(SEARCH("Deferred",E12)))</formula>
    </cfRule>
    <cfRule type="containsText" dxfId="609" priority="1083" operator="containsText" text="Deleted">
      <formula>NOT(ISERROR(SEARCH("Deleted",E12)))</formula>
    </cfRule>
    <cfRule type="containsText" dxfId="608" priority="1084" operator="containsText" text="In Danger of Falling Behind Target">
      <formula>NOT(ISERROR(SEARCH("In Danger of Falling Behind Target",E12)))</formula>
    </cfRule>
    <cfRule type="containsText" dxfId="607" priority="1085" operator="containsText" text="Not yet due">
      <formula>NOT(ISERROR(SEARCH("Not yet due",E12)))</formula>
    </cfRule>
    <cfRule type="containsText" dxfId="606" priority="1086" operator="containsText" text="Update not Provided">
      <formula>NOT(ISERROR(SEARCH("Update not Provided",E12)))</formula>
    </cfRule>
    <cfRule type="containsText" dxfId="605" priority="1087" operator="containsText" text="Not yet due">
      <formula>NOT(ISERROR(SEARCH("Not yet due",E12)))</formula>
    </cfRule>
    <cfRule type="containsText" dxfId="604" priority="1088" operator="containsText" text="Completed Behind Schedule">
      <formula>NOT(ISERROR(SEARCH("Completed Behind Schedule",E12)))</formula>
    </cfRule>
    <cfRule type="containsText" dxfId="603" priority="1089" operator="containsText" text="Off Target">
      <formula>NOT(ISERROR(SEARCH("Off Target",E12)))</formula>
    </cfRule>
    <cfRule type="containsText" dxfId="602" priority="1090" operator="containsText" text="On Track to be Achieved">
      <formula>NOT(ISERROR(SEARCH("On Track to be Achieved",E12)))</formula>
    </cfRule>
    <cfRule type="containsText" dxfId="601" priority="1091" operator="containsText" text="Fully Achieved">
      <formula>NOT(ISERROR(SEARCH("Fully Achieved",E12)))</formula>
    </cfRule>
    <cfRule type="containsText" dxfId="600" priority="1092" operator="containsText" text="Not yet due">
      <formula>NOT(ISERROR(SEARCH("Not yet due",E12)))</formula>
    </cfRule>
    <cfRule type="containsText" dxfId="599" priority="1093" operator="containsText" text="Not Yet Due">
      <formula>NOT(ISERROR(SEARCH("Not Yet Due",E12)))</formula>
    </cfRule>
    <cfRule type="containsText" dxfId="598" priority="1094" operator="containsText" text="Deferred">
      <formula>NOT(ISERROR(SEARCH("Deferred",E12)))</formula>
    </cfRule>
    <cfRule type="containsText" dxfId="597" priority="1095" operator="containsText" text="Deleted">
      <formula>NOT(ISERROR(SEARCH("Deleted",E12)))</formula>
    </cfRule>
    <cfRule type="containsText" dxfId="596" priority="1096" operator="containsText" text="In Danger of Falling Behind Target">
      <formula>NOT(ISERROR(SEARCH("In Danger of Falling Behind Target",E12)))</formula>
    </cfRule>
    <cfRule type="containsText" dxfId="595" priority="1097" operator="containsText" text="Not yet due">
      <formula>NOT(ISERROR(SEARCH("Not yet due",E12)))</formula>
    </cfRule>
    <cfRule type="containsText" dxfId="594" priority="1098" operator="containsText" text="Completed Behind Schedule">
      <formula>NOT(ISERROR(SEARCH("Completed Behind Schedule",E12)))</formula>
    </cfRule>
    <cfRule type="containsText" dxfId="593" priority="1099" operator="containsText" text="Off Target">
      <formula>NOT(ISERROR(SEARCH("Off Target",E12)))</formula>
    </cfRule>
    <cfRule type="containsText" dxfId="592" priority="1100" operator="containsText" text="In Danger of Falling Behind Target">
      <formula>NOT(ISERROR(SEARCH("In Danger of Falling Behind Target",E12)))</formula>
    </cfRule>
    <cfRule type="containsText" dxfId="591" priority="1101" operator="containsText" text="On Track to be Achieved">
      <formula>NOT(ISERROR(SEARCH("On Track to be Achieved",E12)))</formula>
    </cfRule>
    <cfRule type="containsText" dxfId="590" priority="1102" operator="containsText" text="Fully Achieved">
      <formula>NOT(ISERROR(SEARCH("Fully Achieved",E12)))</formula>
    </cfRule>
    <cfRule type="containsText" dxfId="589" priority="1103" operator="containsText" text="Update not Provided">
      <formula>NOT(ISERROR(SEARCH("Update not Provided",E12)))</formula>
    </cfRule>
    <cfRule type="containsText" dxfId="588" priority="1104" operator="containsText" text="Not yet due">
      <formula>NOT(ISERROR(SEARCH("Not yet due",E12)))</formula>
    </cfRule>
    <cfRule type="containsText" dxfId="587" priority="1105" operator="containsText" text="Completed Behind Schedule">
      <formula>NOT(ISERROR(SEARCH("Completed Behind Schedule",E12)))</formula>
    </cfRule>
    <cfRule type="containsText" dxfId="586" priority="1106" operator="containsText" text="Off Target">
      <formula>NOT(ISERROR(SEARCH("Off Target",E12)))</formula>
    </cfRule>
    <cfRule type="containsText" dxfId="585" priority="1107" operator="containsText" text="In Danger of Falling Behind Target">
      <formula>NOT(ISERROR(SEARCH("In Danger of Falling Behind Target",E12)))</formula>
    </cfRule>
    <cfRule type="containsText" dxfId="584" priority="1108" operator="containsText" text="On Track to be Achieved">
      <formula>NOT(ISERROR(SEARCH("On Track to be Achieved",E12)))</formula>
    </cfRule>
    <cfRule type="containsText" dxfId="583" priority="1109" operator="containsText" text="Fully Achieved">
      <formula>NOT(ISERROR(SEARCH("Fully Achieved",E12)))</formula>
    </cfRule>
    <cfRule type="containsText" dxfId="582" priority="1110" operator="containsText" text="Fully Achieved">
      <formula>NOT(ISERROR(SEARCH("Fully Achieved",E12)))</formula>
    </cfRule>
    <cfRule type="containsText" dxfId="581" priority="1111" operator="containsText" text="Fully Achieved">
      <formula>NOT(ISERROR(SEARCH("Fully Achieved",E12)))</formula>
    </cfRule>
    <cfRule type="containsText" dxfId="580" priority="1112" operator="containsText" text="Deferred">
      <formula>NOT(ISERROR(SEARCH("Deferred",E12)))</formula>
    </cfRule>
    <cfRule type="containsText" dxfId="579" priority="1113" operator="containsText" text="Deleted">
      <formula>NOT(ISERROR(SEARCH("Deleted",E12)))</formula>
    </cfRule>
    <cfRule type="containsText" dxfId="578" priority="1114" operator="containsText" text="In Danger of Falling Behind Target">
      <formula>NOT(ISERROR(SEARCH("In Danger of Falling Behind Target",E12)))</formula>
    </cfRule>
    <cfRule type="containsText" dxfId="577" priority="1115" operator="containsText" text="Not yet due">
      <formula>NOT(ISERROR(SEARCH("Not yet due",E12)))</formula>
    </cfRule>
    <cfRule type="containsText" dxfId="576" priority="1116" operator="containsText" text="Update not Provided">
      <formula>NOT(ISERROR(SEARCH("Update not Provided",E12)))</formula>
    </cfRule>
  </conditionalFormatting>
  <conditionalFormatting sqref="E21:E27">
    <cfRule type="containsText" dxfId="575" priority="1045" operator="containsText" text="On track to be achieved">
      <formula>NOT(ISERROR(SEARCH("On track to be achieved",E21)))</formula>
    </cfRule>
    <cfRule type="containsText" dxfId="574" priority="1046" operator="containsText" text="Deferred">
      <formula>NOT(ISERROR(SEARCH("Deferred",E21)))</formula>
    </cfRule>
    <cfRule type="containsText" dxfId="573" priority="1047" operator="containsText" text="Deleted">
      <formula>NOT(ISERROR(SEARCH("Deleted",E21)))</formula>
    </cfRule>
    <cfRule type="containsText" dxfId="572" priority="1048" operator="containsText" text="In Danger of Falling Behind Target">
      <formula>NOT(ISERROR(SEARCH("In Danger of Falling Behind Target",E21)))</formula>
    </cfRule>
    <cfRule type="containsText" dxfId="571" priority="1049" operator="containsText" text="Not yet due">
      <formula>NOT(ISERROR(SEARCH("Not yet due",E21)))</formula>
    </cfRule>
    <cfRule type="containsText" dxfId="570" priority="1050" operator="containsText" text="Update not Provided">
      <formula>NOT(ISERROR(SEARCH("Update not Provided",E21)))</formula>
    </cfRule>
    <cfRule type="containsText" dxfId="569" priority="1051" operator="containsText" text="Not yet due">
      <formula>NOT(ISERROR(SEARCH("Not yet due",E21)))</formula>
    </cfRule>
    <cfRule type="containsText" dxfId="568" priority="1052" operator="containsText" text="Completed Behind Schedule">
      <formula>NOT(ISERROR(SEARCH("Completed Behind Schedule",E21)))</formula>
    </cfRule>
    <cfRule type="containsText" dxfId="567" priority="1053" operator="containsText" text="Off Target">
      <formula>NOT(ISERROR(SEARCH("Off Target",E21)))</formula>
    </cfRule>
    <cfRule type="containsText" dxfId="566" priority="1054" operator="containsText" text="On Track to be Achieved">
      <formula>NOT(ISERROR(SEARCH("On Track to be Achieved",E21)))</formula>
    </cfRule>
    <cfRule type="containsText" dxfId="565" priority="1055" operator="containsText" text="Fully Achieved">
      <formula>NOT(ISERROR(SEARCH("Fully Achieved",E21)))</formula>
    </cfRule>
    <cfRule type="containsText" dxfId="564" priority="1056" operator="containsText" text="Not yet due">
      <formula>NOT(ISERROR(SEARCH("Not yet due",E21)))</formula>
    </cfRule>
    <cfRule type="containsText" dxfId="563" priority="1057" operator="containsText" text="Not Yet Due">
      <formula>NOT(ISERROR(SEARCH("Not Yet Due",E21)))</formula>
    </cfRule>
    <cfRule type="containsText" dxfId="562" priority="1058" operator="containsText" text="Deferred">
      <formula>NOT(ISERROR(SEARCH("Deferred",E21)))</formula>
    </cfRule>
    <cfRule type="containsText" dxfId="561" priority="1059" operator="containsText" text="Deleted">
      <formula>NOT(ISERROR(SEARCH("Deleted",E21)))</formula>
    </cfRule>
    <cfRule type="containsText" dxfId="560" priority="1060" operator="containsText" text="In Danger of Falling Behind Target">
      <formula>NOT(ISERROR(SEARCH("In Danger of Falling Behind Target",E21)))</formula>
    </cfRule>
    <cfRule type="containsText" dxfId="559" priority="1061" operator="containsText" text="Not yet due">
      <formula>NOT(ISERROR(SEARCH("Not yet due",E21)))</formula>
    </cfRule>
    <cfRule type="containsText" dxfId="558" priority="1062" operator="containsText" text="Completed Behind Schedule">
      <formula>NOT(ISERROR(SEARCH("Completed Behind Schedule",E21)))</formula>
    </cfRule>
    <cfRule type="containsText" dxfId="557" priority="1063" operator="containsText" text="Off Target">
      <formula>NOT(ISERROR(SEARCH("Off Target",E21)))</formula>
    </cfRule>
    <cfRule type="containsText" dxfId="556" priority="1064" operator="containsText" text="In Danger of Falling Behind Target">
      <formula>NOT(ISERROR(SEARCH("In Danger of Falling Behind Target",E21)))</formula>
    </cfRule>
    <cfRule type="containsText" dxfId="555" priority="1065" operator="containsText" text="On Track to be Achieved">
      <formula>NOT(ISERROR(SEARCH("On Track to be Achieved",E21)))</formula>
    </cfRule>
    <cfRule type="containsText" dxfId="554" priority="1066" operator="containsText" text="Fully Achieved">
      <formula>NOT(ISERROR(SEARCH("Fully Achieved",E21)))</formula>
    </cfRule>
    <cfRule type="containsText" dxfId="553" priority="1067" operator="containsText" text="Update not Provided">
      <formula>NOT(ISERROR(SEARCH("Update not Provided",E21)))</formula>
    </cfRule>
    <cfRule type="containsText" dxfId="552" priority="1068" operator="containsText" text="Not yet due">
      <formula>NOT(ISERROR(SEARCH("Not yet due",E21)))</formula>
    </cfRule>
    <cfRule type="containsText" dxfId="551" priority="1069" operator="containsText" text="Completed Behind Schedule">
      <formula>NOT(ISERROR(SEARCH("Completed Behind Schedule",E21)))</formula>
    </cfRule>
    <cfRule type="containsText" dxfId="550" priority="1070" operator="containsText" text="Off Target">
      <formula>NOT(ISERROR(SEARCH("Off Target",E21)))</formula>
    </cfRule>
    <cfRule type="containsText" dxfId="549" priority="1071" operator="containsText" text="In Danger of Falling Behind Target">
      <formula>NOT(ISERROR(SEARCH("In Danger of Falling Behind Target",E21)))</formula>
    </cfRule>
    <cfRule type="containsText" dxfId="548" priority="1072" operator="containsText" text="On Track to be Achieved">
      <formula>NOT(ISERROR(SEARCH("On Track to be Achieved",E21)))</formula>
    </cfRule>
    <cfRule type="containsText" dxfId="547" priority="1073" operator="containsText" text="Fully Achieved">
      <formula>NOT(ISERROR(SEARCH("Fully Achieved",E21)))</formula>
    </cfRule>
    <cfRule type="containsText" dxfId="546" priority="1074" operator="containsText" text="Fully Achieved">
      <formula>NOT(ISERROR(SEARCH("Fully Achieved",E21)))</formula>
    </cfRule>
    <cfRule type="containsText" dxfId="545" priority="1075" operator="containsText" text="Fully Achieved">
      <formula>NOT(ISERROR(SEARCH("Fully Achieved",E21)))</formula>
    </cfRule>
    <cfRule type="containsText" dxfId="544" priority="1076" operator="containsText" text="Deferred">
      <formula>NOT(ISERROR(SEARCH("Deferred",E21)))</formula>
    </cfRule>
    <cfRule type="containsText" dxfId="543" priority="1077" operator="containsText" text="Deleted">
      <formula>NOT(ISERROR(SEARCH("Deleted",E21)))</formula>
    </cfRule>
    <cfRule type="containsText" dxfId="542" priority="1078" operator="containsText" text="In Danger of Falling Behind Target">
      <formula>NOT(ISERROR(SEARCH("In Danger of Falling Behind Target",E21)))</formula>
    </cfRule>
    <cfRule type="containsText" dxfId="541" priority="1079" operator="containsText" text="Not yet due">
      <formula>NOT(ISERROR(SEARCH("Not yet due",E21)))</formula>
    </cfRule>
    <cfRule type="containsText" dxfId="540" priority="1080" operator="containsText" text="Update not Provided">
      <formula>NOT(ISERROR(SEARCH("Update not Provided",E21)))</formula>
    </cfRule>
  </conditionalFormatting>
  <conditionalFormatting sqref="E29:E30">
    <cfRule type="containsText" dxfId="539" priority="1009" operator="containsText" text="On track to be achieved">
      <formula>NOT(ISERROR(SEARCH("On track to be achieved",E29)))</formula>
    </cfRule>
    <cfRule type="containsText" dxfId="538" priority="1010" operator="containsText" text="Deferred">
      <formula>NOT(ISERROR(SEARCH("Deferred",E29)))</formula>
    </cfRule>
    <cfRule type="containsText" dxfId="537" priority="1011" operator="containsText" text="Deleted">
      <formula>NOT(ISERROR(SEARCH("Deleted",E29)))</formula>
    </cfRule>
    <cfRule type="containsText" dxfId="536" priority="1012" operator="containsText" text="In Danger of Falling Behind Target">
      <formula>NOT(ISERROR(SEARCH("In Danger of Falling Behind Target",E29)))</formula>
    </cfRule>
    <cfRule type="containsText" dxfId="535" priority="1013" operator="containsText" text="Not yet due">
      <formula>NOT(ISERROR(SEARCH("Not yet due",E29)))</formula>
    </cfRule>
    <cfRule type="containsText" dxfId="534" priority="1014" operator="containsText" text="Update not Provided">
      <formula>NOT(ISERROR(SEARCH("Update not Provided",E29)))</formula>
    </cfRule>
    <cfRule type="containsText" dxfId="533" priority="1015" operator="containsText" text="Not yet due">
      <formula>NOT(ISERROR(SEARCH("Not yet due",E29)))</formula>
    </cfRule>
    <cfRule type="containsText" dxfId="532" priority="1016" operator="containsText" text="Completed Behind Schedule">
      <formula>NOT(ISERROR(SEARCH("Completed Behind Schedule",E29)))</formula>
    </cfRule>
    <cfRule type="containsText" dxfId="531" priority="1017" operator="containsText" text="Off Target">
      <formula>NOT(ISERROR(SEARCH("Off Target",E29)))</formula>
    </cfRule>
    <cfRule type="containsText" dxfId="530" priority="1018" operator="containsText" text="On Track to be Achieved">
      <formula>NOT(ISERROR(SEARCH("On Track to be Achieved",E29)))</formula>
    </cfRule>
    <cfRule type="containsText" dxfId="529" priority="1019" operator="containsText" text="Fully Achieved">
      <formula>NOT(ISERROR(SEARCH("Fully Achieved",E29)))</formula>
    </cfRule>
    <cfRule type="containsText" dxfId="528" priority="1020" operator="containsText" text="Not yet due">
      <formula>NOT(ISERROR(SEARCH("Not yet due",E29)))</formula>
    </cfRule>
    <cfRule type="containsText" dxfId="527" priority="1021" operator="containsText" text="Not Yet Due">
      <formula>NOT(ISERROR(SEARCH("Not Yet Due",E29)))</formula>
    </cfRule>
    <cfRule type="containsText" dxfId="526" priority="1022" operator="containsText" text="Deferred">
      <formula>NOT(ISERROR(SEARCH("Deferred",E29)))</formula>
    </cfRule>
    <cfRule type="containsText" dxfId="525" priority="1023" operator="containsText" text="Deleted">
      <formula>NOT(ISERROR(SEARCH("Deleted",E29)))</formula>
    </cfRule>
    <cfRule type="containsText" dxfId="524" priority="1024" operator="containsText" text="In Danger of Falling Behind Target">
      <formula>NOT(ISERROR(SEARCH("In Danger of Falling Behind Target",E29)))</formula>
    </cfRule>
    <cfRule type="containsText" dxfId="523" priority="1025" operator="containsText" text="Not yet due">
      <formula>NOT(ISERROR(SEARCH("Not yet due",E29)))</formula>
    </cfRule>
    <cfRule type="containsText" dxfId="522" priority="1026" operator="containsText" text="Completed Behind Schedule">
      <formula>NOT(ISERROR(SEARCH("Completed Behind Schedule",E29)))</formula>
    </cfRule>
    <cfRule type="containsText" dxfId="521" priority="1027" operator="containsText" text="Off Target">
      <formula>NOT(ISERROR(SEARCH("Off Target",E29)))</formula>
    </cfRule>
    <cfRule type="containsText" dxfId="520" priority="1028" operator="containsText" text="In Danger of Falling Behind Target">
      <formula>NOT(ISERROR(SEARCH("In Danger of Falling Behind Target",E29)))</formula>
    </cfRule>
    <cfRule type="containsText" dxfId="519" priority="1029" operator="containsText" text="On Track to be Achieved">
      <formula>NOT(ISERROR(SEARCH("On Track to be Achieved",E29)))</formula>
    </cfRule>
    <cfRule type="containsText" dxfId="518" priority="1030" operator="containsText" text="Fully Achieved">
      <formula>NOT(ISERROR(SEARCH("Fully Achieved",E29)))</formula>
    </cfRule>
    <cfRule type="containsText" dxfId="517" priority="1031" operator="containsText" text="Update not Provided">
      <formula>NOT(ISERROR(SEARCH("Update not Provided",E29)))</formula>
    </cfRule>
    <cfRule type="containsText" dxfId="516" priority="1032" operator="containsText" text="Not yet due">
      <formula>NOT(ISERROR(SEARCH("Not yet due",E29)))</formula>
    </cfRule>
    <cfRule type="containsText" dxfId="515" priority="1033" operator="containsText" text="Completed Behind Schedule">
      <formula>NOT(ISERROR(SEARCH("Completed Behind Schedule",E29)))</formula>
    </cfRule>
    <cfRule type="containsText" dxfId="514" priority="1034" operator="containsText" text="Off Target">
      <formula>NOT(ISERROR(SEARCH("Off Target",E29)))</formula>
    </cfRule>
    <cfRule type="containsText" dxfId="513" priority="1035" operator="containsText" text="In Danger of Falling Behind Target">
      <formula>NOT(ISERROR(SEARCH("In Danger of Falling Behind Target",E29)))</formula>
    </cfRule>
    <cfRule type="containsText" dxfId="512" priority="1036" operator="containsText" text="On Track to be Achieved">
      <formula>NOT(ISERROR(SEARCH("On Track to be Achieved",E29)))</formula>
    </cfRule>
    <cfRule type="containsText" dxfId="511" priority="1037" operator="containsText" text="Fully Achieved">
      <formula>NOT(ISERROR(SEARCH("Fully Achieved",E29)))</formula>
    </cfRule>
    <cfRule type="containsText" dxfId="510" priority="1038" operator="containsText" text="Fully Achieved">
      <formula>NOT(ISERROR(SEARCH("Fully Achieved",E29)))</formula>
    </cfRule>
    <cfRule type="containsText" dxfId="509" priority="1039" operator="containsText" text="Fully Achieved">
      <formula>NOT(ISERROR(SEARCH("Fully Achieved",E29)))</formula>
    </cfRule>
    <cfRule type="containsText" dxfId="508" priority="1040" operator="containsText" text="Deferred">
      <formula>NOT(ISERROR(SEARCH("Deferred",E29)))</formula>
    </cfRule>
    <cfRule type="containsText" dxfId="507" priority="1041" operator="containsText" text="Deleted">
      <formula>NOT(ISERROR(SEARCH("Deleted",E29)))</formula>
    </cfRule>
    <cfRule type="containsText" dxfId="506" priority="1042" operator="containsText" text="In Danger of Falling Behind Target">
      <formula>NOT(ISERROR(SEARCH("In Danger of Falling Behind Target",E29)))</formula>
    </cfRule>
    <cfRule type="containsText" dxfId="505" priority="1043" operator="containsText" text="Not yet due">
      <formula>NOT(ISERROR(SEARCH("Not yet due",E29)))</formula>
    </cfRule>
    <cfRule type="containsText" dxfId="504" priority="1044" operator="containsText" text="Update not Provided">
      <formula>NOT(ISERROR(SEARCH("Update not Provided",E29)))</formula>
    </cfRule>
  </conditionalFormatting>
  <conditionalFormatting sqref="E31">
    <cfRule type="containsText" dxfId="503" priority="973" operator="containsText" text="On track to be achieved">
      <formula>NOT(ISERROR(SEARCH("On track to be achieved",E31)))</formula>
    </cfRule>
    <cfRule type="containsText" dxfId="502" priority="974" operator="containsText" text="Deferred">
      <formula>NOT(ISERROR(SEARCH("Deferred",E31)))</formula>
    </cfRule>
    <cfRule type="containsText" dxfId="501" priority="975" operator="containsText" text="Deleted">
      <formula>NOT(ISERROR(SEARCH("Deleted",E31)))</formula>
    </cfRule>
    <cfRule type="containsText" dxfId="500" priority="976" operator="containsText" text="In Danger of Falling Behind Target">
      <formula>NOT(ISERROR(SEARCH("In Danger of Falling Behind Target",E31)))</formula>
    </cfRule>
    <cfRule type="containsText" dxfId="499" priority="977" operator="containsText" text="Not yet due">
      <formula>NOT(ISERROR(SEARCH("Not yet due",E31)))</formula>
    </cfRule>
    <cfRule type="containsText" dxfId="498" priority="978" operator="containsText" text="Update not Provided">
      <formula>NOT(ISERROR(SEARCH("Update not Provided",E31)))</formula>
    </cfRule>
    <cfRule type="containsText" dxfId="497" priority="979" operator="containsText" text="Not yet due">
      <formula>NOT(ISERROR(SEARCH("Not yet due",E31)))</formula>
    </cfRule>
    <cfRule type="containsText" dxfId="496" priority="980" operator="containsText" text="Completed Behind Schedule">
      <formula>NOT(ISERROR(SEARCH("Completed Behind Schedule",E31)))</formula>
    </cfRule>
    <cfRule type="containsText" dxfId="495" priority="981" operator="containsText" text="Off Target">
      <formula>NOT(ISERROR(SEARCH("Off Target",E31)))</formula>
    </cfRule>
    <cfRule type="containsText" dxfId="494" priority="982" operator="containsText" text="On Track to be Achieved">
      <formula>NOT(ISERROR(SEARCH("On Track to be Achieved",E31)))</formula>
    </cfRule>
    <cfRule type="containsText" dxfId="493" priority="983" operator="containsText" text="Fully Achieved">
      <formula>NOT(ISERROR(SEARCH("Fully Achieved",E31)))</formula>
    </cfRule>
    <cfRule type="containsText" dxfId="492" priority="984" operator="containsText" text="Not yet due">
      <formula>NOT(ISERROR(SEARCH("Not yet due",E31)))</formula>
    </cfRule>
    <cfRule type="containsText" dxfId="491" priority="985" operator="containsText" text="Not Yet Due">
      <formula>NOT(ISERROR(SEARCH("Not Yet Due",E31)))</formula>
    </cfRule>
    <cfRule type="containsText" dxfId="490" priority="986" operator="containsText" text="Deferred">
      <formula>NOT(ISERROR(SEARCH("Deferred",E31)))</formula>
    </cfRule>
    <cfRule type="containsText" dxfId="489" priority="987" operator="containsText" text="Deleted">
      <formula>NOT(ISERROR(SEARCH("Deleted",E31)))</formula>
    </cfRule>
    <cfRule type="containsText" dxfId="488" priority="988" operator="containsText" text="In Danger of Falling Behind Target">
      <formula>NOT(ISERROR(SEARCH("In Danger of Falling Behind Target",E31)))</formula>
    </cfRule>
    <cfRule type="containsText" dxfId="487" priority="989" operator="containsText" text="Not yet due">
      <formula>NOT(ISERROR(SEARCH("Not yet due",E31)))</formula>
    </cfRule>
    <cfRule type="containsText" dxfId="486" priority="990" operator="containsText" text="Completed Behind Schedule">
      <formula>NOT(ISERROR(SEARCH("Completed Behind Schedule",E31)))</formula>
    </cfRule>
    <cfRule type="containsText" dxfId="485" priority="991" operator="containsText" text="Off Target">
      <formula>NOT(ISERROR(SEARCH("Off Target",E31)))</formula>
    </cfRule>
    <cfRule type="containsText" dxfId="484" priority="992" operator="containsText" text="In Danger of Falling Behind Target">
      <formula>NOT(ISERROR(SEARCH("In Danger of Falling Behind Target",E31)))</formula>
    </cfRule>
    <cfRule type="containsText" dxfId="483" priority="993" operator="containsText" text="On Track to be Achieved">
      <formula>NOT(ISERROR(SEARCH("On Track to be Achieved",E31)))</formula>
    </cfRule>
    <cfRule type="containsText" dxfId="482" priority="994" operator="containsText" text="Fully Achieved">
      <formula>NOT(ISERROR(SEARCH("Fully Achieved",E31)))</formula>
    </cfRule>
    <cfRule type="containsText" dxfId="481" priority="995" operator="containsText" text="Update not Provided">
      <formula>NOT(ISERROR(SEARCH("Update not Provided",E31)))</formula>
    </cfRule>
    <cfRule type="containsText" dxfId="480" priority="996" operator="containsText" text="Not yet due">
      <formula>NOT(ISERROR(SEARCH("Not yet due",E31)))</formula>
    </cfRule>
    <cfRule type="containsText" dxfId="479" priority="997" operator="containsText" text="Completed Behind Schedule">
      <formula>NOT(ISERROR(SEARCH("Completed Behind Schedule",E31)))</formula>
    </cfRule>
    <cfRule type="containsText" dxfId="478" priority="998" operator="containsText" text="Off Target">
      <formula>NOT(ISERROR(SEARCH("Off Target",E31)))</formula>
    </cfRule>
    <cfRule type="containsText" dxfId="477" priority="999" operator="containsText" text="In Danger of Falling Behind Target">
      <formula>NOT(ISERROR(SEARCH("In Danger of Falling Behind Target",E31)))</formula>
    </cfRule>
    <cfRule type="containsText" dxfId="476" priority="1000" operator="containsText" text="On Track to be Achieved">
      <formula>NOT(ISERROR(SEARCH("On Track to be Achieved",E31)))</formula>
    </cfRule>
    <cfRule type="containsText" dxfId="475" priority="1001" operator="containsText" text="Fully Achieved">
      <formula>NOT(ISERROR(SEARCH("Fully Achieved",E31)))</formula>
    </cfRule>
    <cfRule type="containsText" dxfId="474" priority="1002" operator="containsText" text="Fully Achieved">
      <formula>NOT(ISERROR(SEARCH("Fully Achieved",E31)))</formula>
    </cfRule>
    <cfRule type="containsText" dxfId="473" priority="1003" operator="containsText" text="Fully Achieved">
      <formula>NOT(ISERROR(SEARCH("Fully Achieved",E31)))</formula>
    </cfRule>
    <cfRule type="containsText" dxfId="472" priority="1004" operator="containsText" text="Deferred">
      <formula>NOT(ISERROR(SEARCH("Deferred",E31)))</formula>
    </cfRule>
    <cfRule type="containsText" dxfId="471" priority="1005" operator="containsText" text="Deleted">
      <formula>NOT(ISERROR(SEARCH("Deleted",E31)))</formula>
    </cfRule>
    <cfRule type="containsText" dxfId="470" priority="1006" operator="containsText" text="In Danger of Falling Behind Target">
      <formula>NOT(ISERROR(SEARCH("In Danger of Falling Behind Target",E31)))</formula>
    </cfRule>
    <cfRule type="containsText" dxfId="469" priority="1007" operator="containsText" text="Not yet due">
      <formula>NOT(ISERROR(SEARCH("Not yet due",E31)))</formula>
    </cfRule>
    <cfRule type="containsText" dxfId="468" priority="1008" operator="containsText" text="Update not Provided">
      <formula>NOT(ISERROR(SEARCH("Update not Provided",E31)))</formula>
    </cfRule>
  </conditionalFormatting>
  <conditionalFormatting sqref="E33">
    <cfRule type="containsText" dxfId="467" priority="937" operator="containsText" text="On track to be achieved">
      <formula>NOT(ISERROR(SEARCH("On track to be achieved",E33)))</formula>
    </cfRule>
    <cfRule type="containsText" dxfId="466" priority="938" operator="containsText" text="Deferred">
      <formula>NOT(ISERROR(SEARCH("Deferred",E33)))</formula>
    </cfRule>
    <cfRule type="containsText" dxfId="465" priority="939" operator="containsText" text="Deleted">
      <formula>NOT(ISERROR(SEARCH("Deleted",E33)))</formula>
    </cfRule>
    <cfRule type="containsText" dxfId="464" priority="940" operator="containsText" text="In Danger of Falling Behind Target">
      <formula>NOT(ISERROR(SEARCH("In Danger of Falling Behind Target",E33)))</formula>
    </cfRule>
    <cfRule type="containsText" dxfId="463" priority="941" operator="containsText" text="Not yet due">
      <formula>NOT(ISERROR(SEARCH("Not yet due",E33)))</formula>
    </cfRule>
    <cfRule type="containsText" dxfId="462" priority="942" operator="containsText" text="Update not Provided">
      <formula>NOT(ISERROR(SEARCH("Update not Provided",E33)))</formula>
    </cfRule>
    <cfRule type="containsText" dxfId="461" priority="943" operator="containsText" text="Not yet due">
      <formula>NOT(ISERROR(SEARCH("Not yet due",E33)))</formula>
    </cfRule>
    <cfRule type="containsText" dxfId="460" priority="944" operator="containsText" text="Completed Behind Schedule">
      <formula>NOT(ISERROR(SEARCH("Completed Behind Schedule",E33)))</formula>
    </cfRule>
    <cfRule type="containsText" dxfId="459" priority="945" operator="containsText" text="Off Target">
      <formula>NOT(ISERROR(SEARCH("Off Target",E33)))</formula>
    </cfRule>
    <cfRule type="containsText" dxfId="458" priority="946" operator="containsText" text="On Track to be Achieved">
      <formula>NOT(ISERROR(SEARCH("On Track to be Achieved",E33)))</formula>
    </cfRule>
    <cfRule type="containsText" dxfId="457" priority="947" operator="containsText" text="Fully Achieved">
      <formula>NOT(ISERROR(SEARCH("Fully Achieved",E33)))</formula>
    </cfRule>
    <cfRule type="containsText" dxfId="456" priority="948" operator="containsText" text="Not yet due">
      <formula>NOT(ISERROR(SEARCH("Not yet due",E33)))</formula>
    </cfRule>
    <cfRule type="containsText" dxfId="455" priority="949" operator="containsText" text="Not Yet Due">
      <formula>NOT(ISERROR(SEARCH("Not Yet Due",E33)))</formula>
    </cfRule>
    <cfRule type="containsText" dxfId="454" priority="950" operator="containsText" text="Deferred">
      <formula>NOT(ISERROR(SEARCH("Deferred",E33)))</formula>
    </cfRule>
    <cfRule type="containsText" dxfId="453" priority="951" operator="containsText" text="Deleted">
      <formula>NOT(ISERROR(SEARCH("Deleted",E33)))</formula>
    </cfRule>
    <cfRule type="containsText" dxfId="452" priority="952" operator="containsText" text="In Danger of Falling Behind Target">
      <formula>NOT(ISERROR(SEARCH("In Danger of Falling Behind Target",E33)))</formula>
    </cfRule>
    <cfRule type="containsText" dxfId="451" priority="953" operator="containsText" text="Not yet due">
      <formula>NOT(ISERROR(SEARCH("Not yet due",E33)))</formula>
    </cfRule>
    <cfRule type="containsText" dxfId="450" priority="954" operator="containsText" text="Completed Behind Schedule">
      <formula>NOT(ISERROR(SEARCH("Completed Behind Schedule",E33)))</formula>
    </cfRule>
    <cfRule type="containsText" dxfId="449" priority="955" operator="containsText" text="Off Target">
      <formula>NOT(ISERROR(SEARCH("Off Target",E33)))</formula>
    </cfRule>
    <cfRule type="containsText" dxfId="448" priority="956" operator="containsText" text="In Danger of Falling Behind Target">
      <formula>NOT(ISERROR(SEARCH("In Danger of Falling Behind Target",E33)))</formula>
    </cfRule>
    <cfRule type="containsText" dxfId="447" priority="957" operator="containsText" text="On Track to be Achieved">
      <formula>NOT(ISERROR(SEARCH("On Track to be Achieved",E33)))</formula>
    </cfRule>
    <cfRule type="containsText" dxfId="446" priority="958" operator="containsText" text="Fully Achieved">
      <formula>NOT(ISERROR(SEARCH("Fully Achieved",E33)))</formula>
    </cfRule>
    <cfRule type="containsText" dxfId="445" priority="959" operator="containsText" text="Update not Provided">
      <formula>NOT(ISERROR(SEARCH("Update not Provided",E33)))</formula>
    </cfRule>
    <cfRule type="containsText" dxfId="444" priority="960" operator="containsText" text="Not yet due">
      <formula>NOT(ISERROR(SEARCH("Not yet due",E33)))</formula>
    </cfRule>
    <cfRule type="containsText" dxfId="443" priority="961" operator="containsText" text="Completed Behind Schedule">
      <formula>NOT(ISERROR(SEARCH("Completed Behind Schedule",E33)))</formula>
    </cfRule>
    <cfRule type="containsText" dxfId="442" priority="962" operator="containsText" text="Off Target">
      <formula>NOT(ISERROR(SEARCH("Off Target",E33)))</formula>
    </cfRule>
    <cfRule type="containsText" dxfId="441" priority="963" operator="containsText" text="In Danger of Falling Behind Target">
      <formula>NOT(ISERROR(SEARCH("In Danger of Falling Behind Target",E33)))</formula>
    </cfRule>
    <cfRule type="containsText" dxfId="440" priority="964" operator="containsText" text="On Track to be Achieved">
      <formula>NOT(ISERROR(SEARCH("On Track to be Achieved",E33)))</formula>
    </cfRule>
    <cfRule type="containsText" dxfId="439" priority="965" operator="containsText" text="Fully Achieved">
      <formula>NOT(ISERROR(SEARCH("Fully Achieved",E33)))</formula>
    </cfRule>
    <cfRule type="containsText" dxfId="438" priority="966" operator="containsText" text="Fully Achieved">
      <formula>NOT(ISERROR(SEARCH("Fully Achieved",E33)))</formula>
    </cfRule>
    <cfRule type="containsText" dxfId="437" priority="967" operator="containsText" text="Fully Achieved">
      <formula>NOT(ISERROR(SEARCH("Fully Achieved",E33)))</formula>
    </cfRule>
    <cfRule type="containsText" dxfId="436" priority="968" operator="containsText" text="Deferred">
      <formula>NOT(ISERROR(SEARCH("Deferred",E33)))</formula>
    </cfRule>
    <cfRule type="containsText" dxfId="435" priority="969" operator="containsText" text="Deleted">
      <formula>NOT(ISERROR(SEARCH("Deleted",E33)))</formula>
    </cfRule>
    <cfRule type="containsText" dxfId="434" priority="970" operator="containsText" text="In Danger of Falling Behind Target">
      <formula>NOT(ISERROR(SEARCH("In Danger of Falling Behind Target",E33)))</formula>
    </cfRule>
    <cfRule type="containsText" dxfId="433" priority="971" operator="containsText" text="Not yet due">
      <formula>NOT(ISERROR(SEARCH("Not yet due",E33)))</formula>
    </cfRule>
    <cfRule type="containsText" dxfId="432" priority="972" operator="containsText" text="Update not Provided">
      <formula>NOT(ISERROR(SEARCH("Update not Provided",E33)))</formula>
    </cfRule>
  </conditionalFormatting>
  <conditionalFormatting sqref="E34">
    <cfRule type="containsText" dxfId="431" priority="901" operator="containsText" text="On track to be achieved">
      <formula>NOT(ISERROR(SEARCH("On track to be achieved",E34)))</formula>
    </cfRule>
    <cfRule type="containsText" dxfId="430" priority="902" operator="containsText" text="Deferred">
      <formula>NOT(ISERROR(SEARCH("Deferred",E34)))</formula>
    </cfRule>
    <cfRule type="containsText" dxfId="429" priority="903" operator="containsText" text="Deleted">
      <formula>NOT(ISERROR(SEARCH("Deleted",E34)))</formula>
    </cfRule>
    <cfRule type="containsText" dxfId="428" priority="904" operator="containsText" text="In Danger of Falling Behind Target">
      <formula>NOT(ISERROR(SEARCH("In Danger of Falling Behind Target",E34)))</formula>
    </cfRule>
    <cfRule type="containsText" dxfId="427" priority="905" operator="containsText" text="Not yet due">
      <formula>NOT(ISERROR(SEARCH("Not yet due",E34)))</formula>
    </cfRule>
    <cfRule type="containsText" dxfId="426" priority="906" operator="containsText" text="Update not Provided">
      <formula>NOT(ISERROR(SEARCH("Update not Provided",E34)))</formula>
    </cfRule>
    <cfRule type="containsText" dxfId="425" priority="907" operator="containsText" text="Not yet due">
      <formula>NOT(ISERROR(SEARCH("Not yet due",E34)))</formula>
    </cfRule>
    <cfRule type="containsText" dxfId="424" priority="908" operator="containsText" text="Completed Behind Schedule">
      <formula>NOT(ISERROR(SEARCH("Completed Behind Schedule",E34)))</formula>
    </cfRule>
    <cfRule type="containsText" dxfId="423" priority="909" operator="containsText" text="Off Target">
      <formula>NOT(ISERROR(SEARCH("Off Target",E34)))</formula>
    </cfRule>
    <cfRule type="containsText" dxfId="422" priority="910" operator="containsText" text="On Track to be Achieved">
      <formula>NOT(ISERROR(SEARCH("On Track to be Achieved",E34)))</formula>
    </cfRule>
    <cfRule type="containsText" dxfId="421" priority="911" operator="containsText" text="Fully Achieved">
      <formula>NOT(ISERROR(SEARCH("Fully Achieved",E34)))</formula>
    </cfRule>
    <cfRule type="containsText" dxfId="420" priority="912" operator="containsText" text="Not yet due">
      <formula>NOT(ISERROR(SEARCH("Not yet due",E34)))</formula>
    </cfRule>
    <cfRule type="containsText" dxfId="419" priority="913" operator="containsText" text="Not Yet Due">
      <formula>NOT(ISERROR(SEARCH("Not Yet Due",E34)))</formula>
    </cfRule>
    <cfRule type="containsText" dxfId="418" priority="914" operator="containsText" text="Deferred">
      <formula>NOT(ISERROR(SEARCH("Deferred",E34)))</formula>
    </cfRule>
    <cfRule type="containsText" dxfId="417" priority="915" operator="containsText" text="Deleted">
      <formula>NOT(ISERROR(SEARCH("Deleted",E34)))</formula>
    </cfRule>
    <cfRule type="containsText" dxfId="416" priority="916" operator="containsText" text="In Danger of Falling Behind Target">
      <formula>NOT(ISERROR(SEARCH("In Danger of Falling Behind Target",E34)))</formula>
    </cfRule>
    <cfRule type="containsText" dxfId="415" priority="917" operator="containsText" text="Not yet due">
      <formula>NOT(ISERROR(SEARCH("Not yet due",E34)))</formula>
    </cfRule>
    <cfRule type="containsText" dxfId="414" priority="918" operator="containsText" text="Completed Behind Schedule">
      <formula>NOT(ISERROR(SEARCH("Completed Behind Schedule",E34)))</formula>
    </cfRule>
    <cfRule type="containsText" dxfId="413" priority="919" operator="containsText" text="Off Target">
      <formula>NOT(ISERROR(SEARCH("Off Target",E34)))</formula>
    </cfRule>
    <cfRule type="containsText" dxfId="412" priority="920" operator="containsText" text="In Danger of Falling Behind Target">
      <formula>NOT(ISERROR(SEARCH("In Danger of Falling Behind Target",E34)))</formula>
    </cfRule>
    <cfRule type="containsText" dxfId="411" priority="921" operator="containsText" text="On Track to be Achieved">
      <formula>NOT(ISERROR(SEARCH("On Track to be Achieved",E34)))</formula>
    </cfRule>
    <cfRule type="containsText" dxfId="410" priority="922" operator="containsText" text="Fully Achieved">
      <formula>NOT(ISERROR(SEARCH("Fully Achieved",E34)))</formula>
    </cfRule>
    <cfRule type="containsText" dxfId="409" priority="923" operator="containsText" text="Update not Provided">
      <formula>NOT(ISERROR(SEARCH("Update not Provided",E34)))</formula>
    </cfRule>
    <cfRule type="containsText" dxfId="408" priority="924" operator="containsText" text="Not yet due">
      <formula>NOT(ISERROR(SEARCH("Not yet due",E34)))</formula>
    </cfRule>
    <cfRule type="containsText" dxfId="407" priority="925" operator="containsText" text="Completed Behind Schedule">
      <formula>NOT(ISERROR(SEARCH("Completed Behind Schedule",E34)))</formula>
    </cfRule>
    <cfRule type="containsText" dxfId="406" priority="926" operator="containsText" text="Off Target">
      <formula>NOT(ISERROR(SEARCH("Off Target",E34)))</formula>
    </cfRule>
    <cfRule type="containsText" dxfId="405" priority="927" operator="containsText" text="In Danger of Falling Behind Target">
      <formula>NOT(ISERROR(SEARCH("In Danger of Falling Behind Target",E34)))</formula>
    </cfRule>
    <cfRule type="containsText" dxfId="404" priority="928" operator="containsText" text="On Track to be Achieved">
      <formula>NOT(ISERROR(SEARCH("On Track to be Achieved",E34)))</formula>
    </cfRule>
    <cfRule type="containsText" dxfId="403" priority="929" operator="containsText" text="Fully Achieved">
      <formula>NOT(ISERROR(SEARCH("Fully Achieved",E34)))</formula>
    </cfRule>
    <cfRule type="containsText" dxfId="402" priority="930" operator="containsText" text="Fully Achieved">
      <formula>NOT(ISERROR(SEARCH("Fully Achieved",E34)))</formula>
    </cfRule>
    <cfRule type="containsText" dxfId="401" priority="931" operator="containsText" text="Fully Achieved">
      <formula>NOT(ISERROR(SEARCH("Fully Achieved",E34)))</formula>
    </cfRule>
    <cfRule type="containsText" dxfId="400" priority="932" operator="containsText" text="Deferred">
      <formula>NOT(ISERROR(SEARCH("Deferred",E34)))</formula>
    </cfRule>
    <cfRule type="containsText" dxfId="399" priority="933" operator="containsText" text="Deleted">
      <formula>NOT(ISERROR(SEARCH("Deleted",E34)))</formula>
    </cfRule>
    <cfRule type="containsText" dxfId="398" priority="934" operator="containsText" text="In Danger of Falling Behind Target">
      <formula>NOT(ISERROR(SEARCH("In Danger of Falling Behind Target",E34)))</formula>
    </cfRule>
    <cfRule type="containsText" dxfId="397" priority="935" operator="containsText" text="Not yet due">
      <formula>NOT(ISERROR(SEARCH("Not yet due",E34)))</formula>
    </cfRule>
    <cfRule type="containsText" dxfId="396" priority="936" operator="containsText" text="Update not Provided">
      <formula>NOT(ISERROR(SEARCH("Update not Provided",E34)))</formula>
    </cfRule>
  </conditionalFormatting>
  <conditionalFormatting sqref="E36">
    <cfRule type="containsText" dxfId="395" priority="865" operator="containsText" text="On track to be achieved">
      <formula>NOT(ISERROR(SEARCH("On track to be achieved",E36)))</formula>
    </cfRule>
    <cfRule type="containsText" dxfId="394" priority="866" operator="containsText" text="Deferred">
      <formula>NOT(ISERROR(SEARCH("Deferred",E36)))</formula>
    </cfRule>
    <cfRule type="containsText" dxfId="393" priority="867" operator="containsText" text="Deleted">
      <formula>NOT(ISERROR(SEARCH("Deleted",E36)))</formula>
    </cfRule>
    <cfRule type="containsText" dxfId="392" priority="868" operator="containsText" text="In Danger of Falling Behind Target">
      <formula>NOT(ISERROR(SEARCH("In Danger of Falling Behind Target",E36)))</formula>
    </cfRule>
    <cfRule type="containsText" dxfId="391" priority="869" operator="containsText" text="Not yet due">
      <formula>NOT(ISERROR(SEARCH("Not yet due",E36)))</formula>
    </cfRule>
    <cfRule type="containsText" dxfId="390" priority="870" operator="containsText" text="Update not Provided">
      <formula>NOT(ISERROR(SEARCH("Update not Provided",E36)))</formula>
    </cfRule>
    <cfRule type="containsText" dxfId="389" priority="871" operator="containsText" text="Not yet due">
      <formula>NOT(ISERROR(SEARCH("Not yet due",E36)))</formula>
    </cfRule>
    <cfRule type="containsText" dxfId="388" priority="872" operator="containsText" text="Completed Behind Schedule">
      <formula>NOT(ISERROR(SEARCH("Completed Behind Schedule",E36)))</formula>
    </cfRule>
    <cfRule type="containsText" dxfId="387" priority="873" operator="containsText" text="Off Target">
      <formula>NOT(ISERROR(SEARCH("Off Target",E36)))</formula>
    </cfRule>
    <cfRule type="containsText" dxfId="386" priority="874" operator="containsText" text="On Track to be Achieved">
      <formula>NOT(ISERROR(SEARCH("On Track to be Achieved",E36)))</formula>
    </cfRule>
    <cfRule type="containsText" dxfId="385" priority="875" operator="containsText" text="Fully Achieved">
      <formula>NOT(ISERROR(SEARCH("Fully Achieved",E36)))</formula>
    </cfRule>
    <cfRule type="containsText" dxfId="384" priority="876" operator="containsText" text="Not yet due">
      <formula>NOT(ISERROR(SEARCH("Not yet due",E36)))</formula>
    </cfRule>
    <cfRule type="containsText" dxfId="383" priority="877" operator="containsText" text="Not Yet Due">
      <formula>NOT(ISERROR(SEARCH("Not Yet Due",E36)))</formula>
    </cfRule>
    <cfRule type="containsText" dxfId="382" priority="878" operator="containsText" text="Deferred">
      <formula>NOT(ISERROR(SEARCH("Deferred",E36)))</formula>
    </cfRule>
    <cfRule type="containsText" dxfId="381" priority="879" operator="containsText" text="Deleted">
      <formula>NOT(ISERROR(SEARCH("Deleted",E36)))</formula>
    </cfRule>
    <cfRule type="containsText" dxfId="380" priority="880" operator="containsText" text="In Danger of Falling Behind Target">
      <formula>NOT(ISERROR(SEARCH("In Danger of Falling Behind Target",E36)))</formula>
    </cfRule>
    <cfRule type="containsText" dxfId="379" priority="881" operator="containsText" text="Not yet due">
      <formula>NOT(ISERROR(SEARCH("Not yet due",E36)))</formula>
    </cfRule>
    <cfRule type="containsText" dxfId="378" priority="882" operator="containsText" text="Completed Behind Schedule">
      <formula>NOT(ISERROR(SEARCH("Completed Behind Schedule",E36)))</formula>
    </cfRule>
    <cfRule type="containsText" dxfId="377" priority="883" operator="containsText" text="Off Target">
      <formula>NOT(ISERROR(SEARCH("Off Target",E36)))</formula>
    </cfRule>
    <cfRule type="containsText" dxfId="376" priority="884" operator="containsText" text="In Danger of Falling Behind Target">
      <formula>NOT(ISERROR(SEARCH("In Danger of Falling Behind Target",E36)))</formula>
    </cfRule>
    <cfRule type="containsText" dxfId="375" priority="885" operator="containsText" text="On Track to be Achieved">
      <formula>NOT(ISERROR(SEARCH("On Track to be Achieved",E36)))</formula>
    </cfRule>
    <cfRule type="containsText" dxfId="374" priority="886" operator="containsText" text="Fully Achieved">
      <formula>NOT(ISERROR(SEARCH("Fully Achieved",E36)))</formula>
    </cfRule>
    <cfRule type="containsText" dxfId="373" priority="887" operator="containsText" text="Update not Provided">
      <formula>NOT(ISERROR(SEARCH("Update not Provided",E36)))</formula>
    </cfRule>
    <cfRule type="containsText" dxfId="372" priority="888" operator="containsText" text="Not yet due">
      <formula>NOT(ISERROR(SEARCH("Not yet due",E36)))</formula>
    </cfRule>
    <cfRule type="containsText" dxfId="371" priority="889" operator="containsText" text="Completed Behind Schedule">
      <formula>NOT(ISERROR(SEARCH("Completed Behind Schedule",E36)))</formula>
    </cfRule>
    <cfRule type="containsText" dxfId="370" priority="890" operator="containsText" text="Off Target">
      <formula>NOT(ISERROR(SEARCH("Off Target",E36)))</formula>
    </cfRule>
    <cfRule type="containsText" dxfId="369" priority="891" operator="containsText" text="In Danger of Falling Behind Target">
      <formula>NOT(ISERROR(SEARCH("In Danger of Falling Behind Target",E36)))</formula>
    </cfRule>
    <cfRule type="containsText" dxfId="368" priority="892" operator="containsText" text="On Track to be Achieved">
      <formula>NOT(ISERROR(SEARCH("On Track to be Achieved",E36)))</formula>
    </cfRule>
    <cfRule type="containsText" dxfId="367" priority="893" operator="containsText" text="Fully Achieved">
      <formula>NOT(ISERROR(SEARCH("Fully Achieved",E36)))</formula>
    </cfRule>
    <cfRule type="containsText" dxfId="366" priority="894" operator="containsText" text="Fully Achieved">
      <formula>NOT(ISERROR(SEARCH("Fully Achieved",E36)))</formula>
    </cfRule>
    <cfRule type="containsText" dxfId="365" priority="895" operator="containsText" text="Fully Achieved">
      <formula>NOT(ISERROR(SEARCH("Fully Achieved",E36)))</formula>
    </cfRule>
    <cfRule type="containsText" dxfId="364" priority="896" operator="containsText" text="Deferred">
      <formula>NOT(ISERROR(SEARCH("Deferred",E36)))</formula>
    </cfRule>
    <cfRule type="containsText" dxfId="363" priority="897" operator="containsText" text="Deleted">
      <formula>NOT(ISERROR(SEARCH("Deleted",E36)))</formula>
    </cfRule>
    <cfRule type="containsText" dxfId="362" priority="898" operator="containsText" text="In Danger of Falling Behind Target">
      <formula>NOT(ISERROR(SEARCH("In Danger of Falling Behind Target",E36)))</formula>
    </cfRule>
    <cfRule type="containsText" dxfId="361" priority="899" operator="containsText" text="Not yet due">
      <formula>NOT(ISERROR(SEARCH("Not yet due",E36)))</formula>
    </cfRule>
    <cfRule type="containsText" dxfId="360" priority="900" operator="containsText" text="Update not Provided">
      <formula>NOT(ISERROR(SEARCH("Update not Provided",E36)))</formula>
    </cfRule>
  </conditionalFormatting>
  <conditionalFormatting sqref="E38">
    <cfRule type="containsText" dxfId="359" priority="829" operator="containsText" text="On track to be achieved">
      <formula>NOT(ISERROR(SEARCH("On track to be achieved",E38)))</formula>
    </cfRule>
    <cfRule type="containsText" dxfId="358" priority="830" operator="containsText" text="Deferred">
      <formula>NOT(ISERROR(SEARCH("Deferred",E38)))</formula>
    </cfRule>
    <cfRule type="containsText" dxfId="357" priority="831" operator="containsText" text="Deleted">
      <formula>NOT(ISERROR(SEARCH("Deleted",E38)))</formula>
    </cfRule>
    <cfRule type="containsText" dxfId="356" priority="832" operator="containsText" text="In Danger of Falling Behind Target">
      <formula>NOT(ISERROR(SEARCH("In Danger of Falling Behind Target",E38)))</formula>
    </cfRule>
    <cfRule type="containsText" dxfId="355" priority="833" operator="containsText" text="Not yet due">
      <formula>NOT(ISERROR(SEARCH("Not yet due",E38)))</formula>
    </cfRule>
    <cfRule type="containsText" dxfId="354" priority="834" operator="containsText" text="Update not Provided">
      <formula>NOT(ISERROR(SEARCH("Update not Provided",E38)))</formula>
    </cfRule>
    <cfRule type="containsText" dxfId="353" priority="835" operator="containsText" text="Not yet due">
      <formula>NOT(ISERROR(SEARCH("Not yet due",E38)))</formula>
    </cfRule>
    <cfRule type="containsText" dxfId="352" priority="836" operator="containsText" text="Completed Behind Schedule">
      <formula>NOT(ISERROR(SEARCH("Completed Behind Schedule",E38)))</formula>
    </cfRule>
    <cfRule type="containsText" dxfId="351" priority="837" operator="containsText" text="Off Target">
      <formula>NOT(ISERROR(SEARCH("Off Target",E38)))</formula>
    </cfRule>
    <cfRule type="containsText" dxfId="350" priority="838" operator="containsText" text="On Track to be Achieved">
      <formula>NOT(ISERROR(SEARCH("On Track to be Achieved",E38)))</formula>
    </cfRule>
    <cfRule type="containsText" dxfId="349" priority="839" operator="containsText" text="Fully Achieved">
      <formula>NOT(ISERROR(SEARCH("Fully Achieved",E38)))</formula>
    </cfRule>
    <cfRule type="containsText" dxfId="348" priority="840" operator="containsText" text="Not yet due">
      <formula>NOT(ISERROR(SEARCH("Not yet due",E38)))</formula>
    </cfRule>
    <cfRule type="containsText" dxfId="347" priority="841" operator="containsText" text="Not Yet Due">
      <formula>NOT(ISERROR(SEARCH("Not Yet Due",E38)))</formula>
    </cfRule>
    <cfRule type="containsText" dxfId="346" priority="842" operator="containsText" text="Deferred">
      <formula>NOT(ISERROR(SEARCH("Deferred",E38)))</formula>
    </cfRule>
    <cfRule type="containsText" dxfId="345" priority="843" operator="containsText" text="Deleted">
      <formula>NOT(ISERROR(SEARCH("Deleted",E38)))</formula>
    </cfRule>
    <cfRule type="containsText" dxfId="344" priority="844" operator="containsText" text="In Danger of Falling Behind Target">
      <formula>NOT(ISERROR(SEARCH("In Danger of Falling Behind Target",E38)))</formula>
    </cfRule>
    <cfRule type="containsText" dxfId="343" priority="845" operator="containsText" text="Not yet due">
      <formula>NOT(ISERROR(SEARCH("Not yet due",E38)))</formula>
    </cfRule>
    <cfRule type="containsText" dxfId="342" priority="846" operator="containsText" text="Completed Behind Schedule">
      <formula>NOT(ISERROR(SEARCH("Completed Behind Schedule",E38)))</formula>
    </cfRule>
    <cfRule type="containsText" dxfId="341" priority="847" operator="containsText" text="Off Target">
      <formula>NOT(ISERROR(SEARCH("Off Target",E38)))</formula>
    </cfRule>
    <cfRule type="containsText" dxfId="340" priority="848" operator="containsText" text="In Danger of Falling Behind Target">
      <formula>NOT(ISERROR(SEARCH("In Danger of Falling Behind Target",E38)))</formula>
    </cfRule>
    <cfRule type="containsText" dxfId="339" priority="849" operator="containsText" text="On Track to be Achieved">
      <formula>NOT(ISERROR(SEARCH("On Track to be Achieved",E38)))</formula>
    </cfRule>
    <cfRule type="containsText" dxfId="338" priority="850" operator="containsText" text="Fully Achieved">
      <formula>NOT(ISERROR(SEARCH("Fully Achieved",E38)))</formula>
    </cfRule>
    <cfRule type="containsText" dxfId="337" priority="851" operator="containsText" text="Update not Provided">
      <formula>NOT(ISERROR(SEARCH("Update not Provided",E38)))</formula>
    </cfRule>
    <cfRule type="containsText" dxfId="336" priority="852" operator="containsText" text="Not yet due">
      <formula>NOT(ISERROR(SEARCH("Not yet due",E38)))</formula>
    </cfRule>
    <cfRule type="containsText" dxfId="335" priority="853" operator="containsText" text="Completed Behind Schedule">
      <formula>NOT(ISERROR(SEARCH("Completed Behind Schedule",E38)))</formula>
    </cfRule>
    <cfRule type="containsText" dxfId="334" priority="854" operator="containsText" text="Off Target">
      <formula>NOT(ISERROR(SEARCH("Off Target",E38)))</formula>
    </cfRule>
    <cfRule type="containsText" dxfId="333" priority="855" operator="containsText" text="In Danger of Falling Behind Target">
      <formula>NOT(ISERROR(SEARCH("In Danger of Falling Behind Target",E38)))</formula>
    </cfRule>
    <cfRule type="containsText" dxfId="332" priority="856" operator="containsText" text="On Track to be Achieved">
      <formula>NOT(ISERROR(SEARCH("On Track to be Achieved",E38)))</formula>
    </cfRule>
    <cfRule type="containsText" dxfId="331" priority="857" operator="containsText" text="Fully Achieved">
      <formula>NOT(ISERROR(SEARCH("Fully Achieved",E38)))</formula>
    </cfRule>
    <cfRule type="containsText" dxfId="330" priority="858" operator="containsText" text="Fully Achieved">
      <formula>NOT(ISERROR(SEARCH("Fully Achieved",E38)))</formula>
    </cfRule>
    <cfRule type="containsText" dxfId="329" priority="859" operator="containsText" text="Fully Achieved">
      <formula>NOT(ISERROR(SEARCH("Fully Achieved",E38)))</formula>
    </cfRule>
    <cfRule type="containsText" dxfId="328" priority="860" operator="containsText" text="Deferred">
      <formula>NOT(ISERROR(SEARCH("Deferred",E38)))</formula>
    </cfRule>
    <cfRule type="containsText" dxfId="327" priority="861" operator="containsText" text="Deleted">
      <formula>NOT(ISERROR(SEARCH("Deleted",E38)))</formula>
    </cfRule>
    <cfRule type="containsText" dxfId="326" priority="862" operator="containsText" text="In Danger of Falling Behind Target">
      <formula>NOT(ISERROR(SEARCH("In Danger of Falling Behind Target",E38)))</formula>
    </cfRule>
    <cfRule type="containsText" dxfId="325" priority="863" operator="containsText" text="Not yet due">
      <formula>NOT(ISERROR(SEARCH("Not yet due",E38)))</formula>
    </cfRule>
    <cfRule type="containsText" dxfId="324" priority="864" operator="containsText" text="Update not Provided">
      <formula>NOT(ISERROR(SEARCH("Update not Provided",E38)))</formula>
    </cfRule>
  </conditionalFormatting>
  <conditionalFormatting sqref="E40:E41">
    <cfRule type="containsText" dxfId="323" priority="793" operator="containsText" text="On track to be achieved">
      <formula>NOT(ISERROR(SEARCH("On track to be achieved",E40)))</formula>
    </cfRule>
    <cfRule type="containsText" dxfId="322" priority="794" operator="containsText" text="Deferred">
      <formula>NOT(ISERROR(SEARCH("Deferred",E40)))</formula>
    </cfRule>
    <cfRule type="containsText" dxfId="321" priority="795" operator="containsText" text="Deleted">
      <formula>NOT(ISERROR(SEARCH("Deleted",E40)))</formula>
    </cfRule>
    <cfRule type="containsText" dxfId="320" priority="796" operator="containsText" text="In Danger of Falling Behind Target">
      <formula>NOT(ISERROR(SEARCH("In Danger of Falling Behind Target",E40)))</formula>
    </cfRule>
    <cfRule type="containsText" dxfId="319" priority="797" operator="containsText" text="Not yet due">
      <formula>NOT(ISERROR(SEARCH("Not yet due",E40)))</formula>
    </cfRule>
    <cfRule type="containsText" dxfId="318" priority="798" operator="containsText" text="Update not Provided">
      <formula>NOT(ISERROR(SEARCH("Update not Provided",E40)))</formula>
    </cfRule>
    <cfRule type="containsText" dxfId="317" priority="799" operator="containsText" text="Not yet due">
      <formula>NOT(ISERROR(SEARCH("Not yet due",E40)))</formula>
    </cfRule>
    <cfRule type="containsText" dxfId="316" priority="800" operator="containsText" text="Completed Behind Schedule">
      <formula>NOT(ISERROR(SEARCH("Completed Behind Schedule",E40)))</formula>
    </cfRule>
    <cfRule type="containsText" dxfId="315" priority="801" operator="containsText" text="Off Target">
      <formula>NOT(ISERROR(SEARCH("Off Target",E40)))</formula>
    </cfRule>
    <cfRule type="containsText" dxfId="314" priority="802" operator="containsText" text="On Track to be Achieved">
      <formula>NOT(ISERROR(SEARCH("On Track to be Achieved",E40)))</formula>
    </cfRule>
    <cfRule type="containsText" dxfId="313" priority="803" operator="containsText" text="Fully Achieved">
      <formula>NOT(ISERROR(SEARCH("Fully Achieved",E40)))</formula>
    </cfRule>
    <cfRule type="containsText" dxfId="312" priority="804" operator="containsText" text="Not yet due">
      <formula>NOT(ISERROR(SEARCH("Not yet due",E40)))</formula>
    </cfRule>
    <cfRule type="containsText" dxfId="311" priority="805" operator="containsText" text="Not Yet Due">
      <formula>NOT(ISERROR(SEARCH("Not Yet Due",E40)))</formula>
    </cfRule>
    <cfRule type="containsText" dxfId="310" priority="806" operator="containsText" text="Deferred">
      <formula>NOT(ISERROR(SEARCH("Deferred",E40)))</formula>
    </cfRule>
    <cfRule type="containsText" dxfId="309" priority="807" operator="containsText" text="Deleted">
      <formula>NOT(ISERROR(SEARCH("Deleted",E40)))</formula>
    </cfRule>
    <cfRule type="containsText" dxfId="308" priority="808" operator="containsText" text="In Danger of Falling Behind Target">
      <formula>NOT(ISERROR(SEARCH("In Danger of Falling Behind Target",E40)))</formula>
    </cfRule>
    <cfRule type="containsText" dxfId="307" priority="809" operator="containsText" text="Not yet due">
      <formula>NOT(ISERROR(SEARCH("Not yet due",E40)))</formula>
    </cfRule>
    <cfRule type="containsText" dxfId="306" priority="810" operator="containsText" text="Completed Behind Schedule">
      <formula>NOT(ISERROR(SEARCH("Completed Behind Schedule",E40)))</formula>
    </cfRule>
    <cfRule type="containsText" dxfId="305" priority="811" operator="containsText" text="Off Target">
      <formula>NOT(ISERROR(SEARCH("Off Target",E40)))</formula>
    </cfRule>
    <cfRule type="containsText" dxfId="304" priority="812" operator="containsText" text="In Danger of Falling Behind Target">
      <formula>NOT(ISERROR(SEARCH("In Danger of Falling Behind Target",E40)))</formula>
    </cfRule>
    <cfRule type="containsText" dxfId="303" priority="813" operator="containsText" text="On Track to be Achieved">
      <formula>NOT(ISERROR(SEARCH("On Track to be Achieved",E40)))</formula>
    </cfRule>
    <cfRule type="containsText" dxfId="302" priority="814" operator="containsText" text="Fully Achieved">
      <formula>NOT(ISERROR(SEARCH("Fully Achieved",E40)))</formula>
    </cfRule>
    <cfRule type="containsText" dxfId="301" priority="815" operator="containsText" text="Update not Provided">
      <formula>NOT(ISERROR(SEARCH("Update not Provided",E40)))</formula>
    </cfRule>
    <cfRule type="containsText" dxfId="300" priority="816" operator="containsText" text="Not yet due">
      <formula>NOT(ISERROR(SEARCH("Not yet due",E40)))</formula>
    </cfRule>
    <cfRule type="containsText" dxfId="299" priority="817" operator="containsText" text="Completed Behind Schedule">
      <formula>NOT(ISERROR(SEARCH("Completed Behind Schedule",E40)))</formula>
    </cfRule>
    <cfRule type="containsText" dxfId="298" priority="818" operator="containsText" text="Off Target">
      <formula>NOT(ISERROR(SEARCH("Off Target",E40)))</formula>
    </cfRule>
    <cfRule type="containsText" dxfId="297" priority="819" operator="containsText" text="In Danger of Falling Behind Target">
      <formula>NOT(ISERROR(SEARCH("In Danger of Falling Behind Target",E40)))</formula>
    </cfRule>
    <cfRule type="containsText" dxfId="296" priority="820" operator="containsText" text="On Track to be Achieved">
      <formula>NOT(ISERROR(SEARCH("On Track to be Achieved",E40)))</formula>
    </cfRule>
    <cfRule type="containsText" dxfId="295" priority="821" operator="containsText" text="Fully Achieved">
      <formula>NOT(ISERROR(SEARCH("Fully Achieved",E40)))</formula>
    </cfRule>
    <cfRule type="containsText" dxfId="294" priority="822" operator="containsText" text="Fully Achieved">
      <formula>NOT(ISERROR(SEARCH("Fully Achieved",E40)))</formula>
    </cfRule>
    <cfRule type="containsText" dxfId="293" priority="823" operator="containsText" text="Fully Achieved">
      <formula>NOT(ISERROR(SEARCH("Fully Achieved",E40)))</formula>
    </cfRule>
    <cfRule type="containsText" dxfId="292" priority="824" operator="containsText" text="Deferred">
      <formula>NOT(ISERROR(SEARCH("Deferred",E40)))</formula>
    </cfRule>
    <cfRule type="containsText" dxfId="291" priority="825" operator="containsText" text="Deleted">
      <formula>NOT(ISERROR(SEARCH("Deleted",E40)))</formula>
    </cfRule>
    <cfRule type="containsText" dxfId="290" priority="826" operator="containsText" text="In Danger of Falling Behind Target">
      <formula>NOT(ISERROR(SEARCH("In Danger of Falling Behind Target",E40)))</formula>
    </cfRule>
    <cfRule type="containsText" dxfId="289" priority="827" operator="containsText" text="Not yet due">
      <formula>NOT(ISERROR(SEARCH("Not yet due",E40)))</formula>
    </cfRule>
    <cfRule type="containsText" dxfId="288" priority="828" operator="containsText" text="Update not Provided">
      <formula>NOT(ISERROR(SEARCH("Update not Provided",E40)))</formula>
    </cfRule>
  </conditionalFormatting>
  <conditionalFormatting sqref="E45:E46">
    <cfRule type="containsText" dxfId="287" priority="757" operator="containsText" text="On track to be achieved">
      <formula>NOT(ISERROR(SEARCH("On track to be achieved",E45)))</formula>
    </cfRule>
    <cfRule type="containsText" dxfId="286" priority="758" operator="containsText" text="Deferred">
      <formula>NOT(ISERROR(SEARCH("Deferred",E45)))</formula>
    </cfRule>
    <cfRule type="containsText" dxfId="285" priority="759" operator="containsText" text="Deleted">
      <formula>NOT(ISERROR(SEARCH("Deleted",E45)))</formula>
    </cfRule>
    <cfRule type="containsText" dxfId="284" priority="760" operator="containsText" text="In Danger of Falling Behind Target">
      <formula>NOT(ISERROR(SEARCH("In Danger of Falling Behind Target",E45)))</formula>
    </cfRule>
    <cfRule type="containsText" dxfId="283" priority="761" operator="containsText" text="Not yet due">
      <formula>NOT(ISERROR(SEARCH("Not yet due",E45)))</formula>
    </cfRule>
    <cfRule type="containsText" dxfId="282" priority="762" operator="containsText" text="Update not Provided">
      <formula>NOT(ISERROR(SEARCH("Update not Provided",E45)))</formula>
    </cfRule>
    <cfRule type="containsText" dxfId="281" priority="763" operator="containsText" text="Not yet due">
      <formula>NOT(ISERROR(SEARCH("Not yet due",E45)))</formula>
    </cfRule>
    <cfRule type="containsText" dxfId="280" priority="764" operator="containsText" text="Completed Behind Schedule">
      <formula>NOT(ISERROR(SEARCH("Completed Behind Schedule",E45)))</formula>
    </cfRule>
    <cfRule type="containsText" dxfId="279" priority="765" operator="containsText" text="Off Target">
      <formula>NOT(ISERROR(SEARCH("Off Target",E45)))</formula>
    </cfRule>
    <cfRule type="containsText" dxfId="278" priority="766" operator="containsText" text="On Track to be Achieved">
      <formula>NOT(ISERROR(SEARCH("On Track to be Achieved",E45)))</formula>
    </cfRule>
    <cfRule type="containsText" dxfId="277" priority="767" operator="containsText" text="Fully Achieved">
      <formula>NOT(ISERROR(SEARCH("Fully Achieved",E45)))</formula>
    </cfRule>
    <cfRule type="containsText" dxfId="276" priority="768" operator="containsText" text="Not yet due">
      <formula>NOT(ISERROR(SEARCH("Not yet due",E45)))</formula>
    </cfRule>
    <cfRule type="containsText" dxfId="275" priority="769" operator="containsText" text="Not Yet Due">
      <formula>NOT(ISERROR(SEARCH("Not Yet Due",E45)))</formula>
    </cfRule>
    <cfRule type="containsText" dxfId="274" priority="770" operator="containsText" text="Deferred">
      <formula>NOT(ISERROR(SEARCH("Deferred",E45)))</formula>
    </cfRule>
    <cfRule type="containsText" dxfId="273" priority="771" operator="containsText" text="Deleted">
      <formula>NOT(ISERROR(SEARCH("Deleted",E45)))</formula>
    </cfRule>
    <cfRule type="containsText" dxfId="272" priority="772" operator="containsText" text="In Danger of Falling Behind Target">
      <formula>NOT(ISERROR(SEARCH("In Danger of Falling Behind Target",E45)))</formula>
    </cfRule>
    <cfRule type="containsText" dxfId="271" priority="773" operator="containsText" text="Not yet due">
      <formula>NOT(ISERROR(SEARCH("Not yet due",E45)))</formula>
    </cfRule>
    <cfRule type="containsText" dxfId="270" priority="774" operator="containsText" text="Completed Behind Schedule">
      <formula>NOT(ISERROR(SEARCH("Completed Behind Schedule",E45)))</formula>
    </cfRule>
    <cfRule type="containsText" dxfId="269" priority="775" operator="containsText" text="Off Target">
      <formula>NOT(ISERROR(SEARCH("Off Target",E45)))</formula>
    </cfRule>
    <cfRule type="containsText" dxfId="268" priority="776" operator="containsText" text="In Danger of Falling Behind Target">
      <formula>NOT(ISERROR(SEARCH("In Danger of Falling Behind Target",E45)))</formula>
    </cfRule>
    <cfRule type="containsText" dxfId="267" priority="777" operator="containsText" text="On Track to be Achieved">
      <formula>NOT(ISERROR(SEARCH("On Track to be Achieved",E45)))</formula>
    </cfRule>
    <cfRule type="containsText" dxfId="266" priority="778" operator="containsText" text="Fully Achieved">
      <formula>NOT(ISERROR(SEARCH("Fully Achieved",E45)))</formula>
    </cfRule>
    <cfRule type="containsText" dxfId="265" priority="779" operator="containsText" text="Update not Provided">
      <formula>NOT(ISERROR(SEARCH("Update not Provided",E45)))</formula>
    </cfRule>
    <cfRule type="containsText" dxfId="264" priority="780" operator="containsText" text="Not yet due">
      <formula>NOT(ISERROR(SEARCH("Not yet due",E45)))</formula>
    </cfRule>
    <cfRule type="containsText" dxfId="263" priority="781" operator="containsText" text="Completed Behind Schedule">
      <formula>NOT(ISERROR(SEARCH("Completed Behind Schedule",E45)))</formula>
    </cfRule>
    <cfRule type="containsText" dxfId="262" priority="782" operator="containsText" text="Off Target">
      <formula>NOT(ISERROR(SEARCH("Off Target",E45)))</formula>
    </cfRule>
    <cfRule type="containsText" dxfId="261" priority="783" operator="containsText" text="In Danger of Falling Behind Target">
      <formula>NOT(ISERROR(SEARCH("In Danger of Falling Behind Target",E45)))</formula>
    </cfRule>
    <cfRule type="containsText" dxfId="260" priority="784" operator="containsText" text="On Track to be Achieved">
      <formula>NOT(ISERROR(SEARCH("On Track to be Achieved",E45)))</formula>
    </cfRule>
    <cfRule type="containsText" dxfId="259" priority="785" operator="containsText" text="Fully Achieved">
      <formula>NOT(ISERROR(SEARCH("Fully Achieved",E45)))</formula>
    </cfRule>
    <cfRule type="containsText" dxfId="258" priority="786" operator="containsText" text="Fully Achieved">
      <formula>NOT(ISERROR(SEARCH("Fully Achieved",E45)))</formula>
    </cfRule>
    <cfRule type="containsText" dxfId="257" priority="787" operator="containsText" text="Fully Achieved">
      <formula>NOT(ISERROR(SEARCH("Fully Achieved",E45)))</formula>
    </cfRule>
    <cfRule type="containsText" dxfId="256" priority="788" operator="containsText" text="Deferred">
      <formula>NOT(ISERROR(SEARCH("Deferred",E45)))</formula>
    </cfRule>
    <cfRule type="containsText" dxfId="255" priority="789" operator="containsText" text="Deleted">
      <formula>NOT(ISERROR(SEARCH("Deleted",E45)))</formula>
    </cfRule>
    <cfRule type="containsText" dxfId="254" priority="790" operator="containsText" text="In Danger of Falling Behind Target">
      <formula>NOT(ISERROR(SEARCH("In Danger of Falling Behind Target",E45)))</formula>
    </cfRule>
    <cfRule type="containsText" dxfId="253" priority="791" operator="containsText" text="Not yet due">
      <formula>NOT(ISERROR(SEARCH("Not yet due",E45)))</formula>
    </cfRule>
    <cfRule type="containsText" dxfId="252" priority="792" operator="containsText" text="Update not Provided">
      <formula>NOT(ISERROR(SEARCH("Update not Provided",E45)))</formula>
    </cfRule>
  </conditionalFormatting>
  <conditionalFormatting sqref="E47:E50">
    <cfRule type="containsText" dxfId="251" priority="721" operator="containsText" text="On track to be achieved">
      <formula>NOT(ISERROR(SEARCH("On track to be achieved",E47)))</formula>
    </cfRule>
    <cfRule type="containsText" dxfId="250" priority="722" operator="containsText" text="Deferred">
      <formula>NOT(ISERROR(SEARCH("Deferred",E47)))</formula>
    </cfRule>
    <cfRule type="containsText" dxfId="249" priority="723" operator="containsText" text="Deleted">
      <formula>NOT(ISERROR(SEARCH("Deleted",E47)))</formula>
    </cfRule>
    <cfRule type="containsText" dxfId="248" priority="724" operator="containsText" text="In Danger of Falling Behind Target">
      <formula>NOT(ISERROR(SEARCH("In Danger of Falling Behind Target",E47)))</formula>
    </cfRule>
    <cfRule type="containsText" dxfId="247" priority="725" operator="containsText" text="Not yet due">
      <formula>NOT(ISERROR(SEARCH("Not yet due",E47)))</formula>
    </cfRule>
    <cfRule type="containsText" dxfId="246" priority="726" operator="containsText" text="Update not Provided">
      <formula>NOT(ISERROR(SEARCH("Update not Provided",E47)))</formula>
    </cfRule>
    <cfRule type="containsText" dxfId="245" priority="727" operator="containsText" text="Not yet due">
      <formula>NOT(ISERROR(SEARCH("Not yet due",E47)))</formula>
    </cfRule>
    <cfRule type="containsText" dxfId="244" priority="728" operator="containsText" text="Completed Behind Schedule">
      <formula>NOT(ISERROR(SEARCH("Completed Behind Schedule",E47)))</formula>
    </cfRule>
    <cfRule type="containsText" dxfId="243" priority="729" operator="containsText" text="Off Target">
      <formula>NOT(ISERROR(SEARCH("Off Target",E47)))</formula>
    </cfRule>
    <cfRule type="containsText" dxfId="242" priority="730" operator="containsText" text="On Track to be Achieved">
      <formula>NOT(ISERROR(SEARCH("On Track to be Achieved",E47)))</formula>
    </cfRule>
    <cfRule type="containsText" dxfId="241" priority="731" operator="containsText" text="Fully Achieved">
      <formula>NOT(ISERROR(SEARCH("Fully Achieved",E47)))</formula>
    </cfRule>
    <cfRule type="containsText" dxfId="240" priority="732" operator="containsText" text="Not yet due">
      <formula>NOT(ISERROR(SEARCH("Not yet due",E47)))</formula>
    </cfRule>
    <cfRule type="containsText" dxfId="239" priority="733" operator="containsText" text="Not Yet Due">
      <formula>NOT(ISERROR(SEARCH("Not Yet Due",E47)))</formula>
    </cfRule>
    <cfRule type="containsText" dxfId="238" priority="734" operator="containsText" text="Deferred">
      <formula>NOT(ISERROR(SEARCH("Deferred",E47)))</formula>
    </cfRule>
    <cfRule type="containsText" dxfId="237" priority="735" operator="containsText" text="Deleted">
      <formula>NOT(ISERROR(SEARCH("Deleted",E47)))</formula>
    </cfRule>
    <cfRule type="containsText" dxfId="236" priority="736" operator="containsText" text="In Danger of Falling Behind Target">
      <formula>NOT(ISERROR(SEARCH("In Danger of Falling Behind Target",E47)))</formula>
    </cfRule>
    <cfRule type="containsText" dxfId="235" priority="737" operator="containsText" text="Not yet due">
      <formula>NOT(ISERROR(SEARCH("Not yet due",E47)))</formula>
    </cfRule>
    <cfRule type="containsText" dxfId="234" priority="738" operator="containsText" text="Completed Behind Schedule">
      <formula>NOT(ISERROR(SEARCH("Completed Behind Schedule",E47)))</formula>
    </cfRule>
    <cfRule type="containsText" dxfId="233" priority="739" operator="containsText" text="Off Target">
      <formula>NOT(ISERROR(SEARCH("Off Target",E47)))</formula>
    </cfRule>
    <cfRule type="containsText" dxfId="232" priority="740" operator="containsText" text="In Danger of Falling Behind Target">
      <formula>NOT(ISERROR(SEARCH("In Danger of Falling Behind Target",E47)))</formula>
    </cfRule>
    <cfRule type="containsText" dxfId="231" priority="741" operator="containsText" text="On Track to be Achieved">
      <formula>NOT(ISERROR(SEARCH("On Track to be Achieved",E47)))</formula>
    </cfRule>
    <cfRule type="containsText" dxfId="230" priority="742" operator="containsText" text="Fully Achieved">
      <formula>NOT(ISERROR(SEARCH("Fully Achieved",E47)))</formula>
    </cfRule>
    <cfRule type="containsText" dxfId="229" priority="743" operator="containsText" text="Update not Provided">
      <formula>NOT(ISERROR(SEARCH("Update not Provided",E47)))</formula>
    </cfRule>
    <cfRule type="containsText" dxfId="228" priority="744" operator="containsText" text="Not yet due">
      <formula>NOT(ISERROR(SEARCH("Not yet due",E47)))</formula>
    </cfRule>
    <cfRule type="containsText" dxfId="227" priority="745" operator="containsText" text="Completed Behind Schedule">
      <formula>NOT(ISERROR(SEARCH("Completed Behind Schedule",E47)))</formula>
    </cfRule>
    <cfRule type="containsText" dxfId="226" priority="746" operator="containsText" text="Off Target">
      <formula>NOT(ISERROR(SEARCH("Off Target",E47)))</formula>
    </cfRule>
    <cfRule type="containsText" dxfId="225" priority="747" operator="containsText" text="In Danger of Falling Behind Target">
      <formula>NOT(ISERROR(SEARCH("In Danger of Falling Behind Target",E47)))</formula>
    </cfRule>
    <cfRule type="containsText" dxfId="224" priority="748" operator="containsText" text="On Track to be Achieved">
      <formula>NOT(ISERROR(SEARCH("On Track to be Achieved",E47)))</formula>
    </cfRule>
    <cfRule type="containsText" dxfId="223" priority="749" operator="containsText" text="Fully Achieved">
      <formula>NOT(ISERROR(SEARCH("Fully Achieved",E47)))</formula>
    </cfRule>
    <cfRule type="containsText" dxfId="222" priority="750" operator="containsText" text="Fully Achieved">
      <formula>NOT(ISERROR(SEARCH("Fully Achieved",E47)))</formula>
    </cfRule>
    <cfRule type="containsText" dxfId="221" priority="751" operator="containsText" text="Fully Achieved">
      <formula>NOT(ISERROR(SEARCH("Fully Achieved",E47)))</formula>
    </cfRule>
    <cfRule type="containsText" dxfId="220" priority="752" operator="containsText" text="Deferred">
      <formula>NOT(ISERROR(SEARCH("Deferred",E47)))</formula>
    </cfRule>
    <cfRule type="containsText" dxfId="219" priority="753" operator="containsText" text="Deleted">
      <formula>NOT(ISERROR(SEARCH("Deleted",E47)))</formula>
    </cfRule>
    <cfRule type="containsText" dxfId="218" priority="754" operator="containsText" text="In Danger of Falling Behind Target">
      <formula>NOT(ISERROR(SEARCH("In Danger of Falling Behind Target",E47)))</formula>
    </cfRule>
    <cfRule type="containsText" dxfId="217" priority="755" operator="containsText" text="Not yet due">
      <formula>NOT(ISERROR(SEARCH("Not yet due",E47)))</formula>
    </cfRule>
    <cfRule type="containsText" dxfId="216" priority="756" operator="containsText" text="Update not Provided">
      <formula>NOT(ISERROR(SEARCH("Update not Provided",E47)))</formula>
    </cfRule>
  </conditionalFormatting>
  <conditionalFormatting sqref="E53">
    <cfRule type="containsText" dxfId="215" priority="685" operator="containsText" text="On track to be achieved">
      <formula>NOT(ISERROR(SEARCH("On track to be achieved",E53)))</formula>
    </cfRule>
    <cfRule type="containsText" dxfId="214" priority="686" operator="containsText" text="Deferred">
      <formula>NOT(ISERROR(SEARCH("Deferred",E53)))</formula>
    </cfRule>
    <cfRule type="containsText" dxfId="213" priority="687" operator="containsText" text="Deleted">
      <formula>NOT(ISERROR(SEARCH("Deleted",E53)))</formula>
    </cfRule>
    <cfRule type="containsText" dxfId="212" priority="688" operator="containsText" text="In Danger of Falling Behind Target">
      <formula>NOT(ISERROR(SEARCH("In Danger of Falling Behind Target",E53)))</formula>
    </cfRule>
    <cfRule type="containsText" dxfId="211" priority="689" operator="containsText" text="Not yet due">
      <formula>NOT(ISERROR(SEARCH("Not yet due",E53)))</formula>
    </cfRule>
    <cfRule type="containsText" dxfId="210" priority="690" operator="containsText" text="Update not Provided">
      <formula>NOT(ISERROR(SEARCH("Update not Provided",E53)))</formula>
    </cfRule>
    <cfRule type="containsText" dxfId="209" priority="691" operator="containsText" text="Not yet due">
      <formula>NOT(ISERROR(SEARCH("Not yet due",E53)))</formula>
    </cfRule>
    <cfRule type="containsText" dxfId="208" priority="692" operator="containsText" text="Completed Behind Schedule">
      <formula>NOT(ISERROR(SEARCH("Completed Behind Schedule",E53)))</formula>
    </cfRule>
    <cfRule type="containsText" dxfId="207" priority="693" operator="containsText" text="Off Target">
      <formula>NOT(ISERROR(SEARCH("Off Target",E53)))</formula>
    </cfRule>
    <cfRule type="containsText" dxfId="206" priority="694" operator="containsText" text="On Track to be Achieved">
      <formula>NOT(ISERROR(SEARCH("On Track to be Achieved",E53)))</formula>
    </cfRule>
    <cfRule type="containsText" dxfId="205" priority="695" operator="containsText" text="Fully Achieved">
      <formula>NOT(ISERROR(SEARCH("Fully Achieved",E53)))</formula>
    </cfRule>
    <cfRule type="containsText" dxfId="204" priority="696" operator="containsText" text="Not yet due">
      <formula>NOT(ISERROR(SEARCH("Not yet due",E53)))</formula>
    </cfRule>
    <cfRule type="containsText" dxfId="203" priority="697" operator="containsText" text="Not Yet Due">
      <formula>NOT(ISERROR(SEARCH("Not Yet Due",E53)))</formula>
    </cfRule>
    <cfRule type="containsText" dxfId="202" priority="698" operator="containsText" text="Deferred">
      <formula>NOT(ISERROR(SEARCH("Deferred",E53)))</formula>
    </cfRule>
    <cfRule type="containsText" dxfId="201" priority="699" operator="containsText" text="Deleted">
      <formula>NOT(ISERROR(SEARCH("Deleted",E53)))</formula>
    </cfRule>
    <cfRule type="containsText" dxfId="200" priority="700" operator="containsText" text="In Danger of Falling Behind Target">
      <formula>NOT(ISERROR(SEARCH("In Danger of Falling Behind Target",E53)))</formula>
    </cfRule>
    <cfRule type="containsText" dxfId="199" priority="701" operator="containsText" text="Not yet due">
      <formula>NOT(ISERROR(SEARCH("Not yet due",E53)))</formula>
    </cfRule>
    <cfRule type="containsText" dxfId="198" priority="702" operator="containsText" text="Completed Behind Schedule">
      <formula>NOT(ISERROR(SEARCH("Completed Behind Schedule",E53)))</formula>
    </cfRule>
    <cfRule type="containsText" dxfId="197" priority="703" operator="containsText" text="Off Target">
      <formula>NOT(ISERROR(SEARCH("Off Target",E53)))</formula>
    </cfRule>
    <cfRule type="containsText" dxfId="196" priority="704" operator="containsText" text="In Danger of Falling Behind Target">
      <formula>NOT(ISERROR(SEARCH("In Danger of Falling Behind Target",E53)))</formula>
    </cfRule>
    <cfRule type="containsText" dxfId="195" priority="705" operator="containsText" text="On Track to be Achieved">
      <formula>NOT(ISERROR(SEARCH("On Track to be Achieved",E53)))</formula>
    </cfRule>
    <cfRule type="containsText" dxfId="194" priority="706" operator="containsText" text="Fully Achieved">
      <formula>NOT(ISERROR(SEARCH("Fully Achieved",E53)))</formula>
    </cfRule>
    <cfRule type="containsText" dxfId="193" priority="707" operator="containsText" text="Update not Provided">
      <formula>NOT(ISERROR(SEARCH("Update not Provided",E53)))</formula>
    </cfRule>
    <cfRule type="containsText" dxfId="192" priority="708" operator="containsText" text="Not yet due">
      <formula>NOT(ISERROR(SEARCH("Not yet due",E53)))</formula>
    </cfRule>
    <cfRule type="containsText" dxfId="191" priority="709" operator="containsText" text="Completed Behind Schedule">
      <formula>NOT(ISERROR(SEARCH("Completed Behind Schedule",E53)))</formula>
    </cfRule>
    <cfRule type="containsText" dxfId="190" priority="710" operator="containsText" text="Off Target">
      <formula>NOT(ISERROR(SEARCH("Off Target",E53)))</formula>
    </cfRule>
    <cfRule type="containsText" dxfId="189" priority="711" operator="containsText" text="In Danger of Falling Behind Target">
      <formula>NOT(ISERROR(SEARCH("In Danger of Falling Behind Target",E53)))</formula>
    </cfRule>
    <cfRule type="containsText" dxfId="188" priority="712" operator="containsText" text="On Track to be Achieved">
      <formula>NOT(ISERROR(SEARCH("On Track to be Achieved",E53)))</formula>
    </cfRule>
    <cfRule type="containsText" dxfId="187" priority="713" operator="containsText" text="Fully Achieved">
      <formula>NOT(ISERROR(SEARCH("Fully Achieved",E53)))</formula>
    </cfRule>
    <cfRule type="containsText" dxfId="186" priority="714" operator="containsText" text="Fully Achieved">
      <formula>NOT(ISERROR(SEARCH("Fully Achieved",E53)))</formula>
    </cfRule>
    <cfRule type="containsText" dxfId="185" priority="715" operator="containsText" text="Fully Achieved">
      <formula>NOT(ISERROR(SEARCH("Fully Achieved",E53)))</formula>
    </cfRule>
    <cfRule type="containsText" dxfId="184" priority="716" operator="containsText" text="Deferred">
      <formula>NOT(ISERROR(SEARCH("Deferred",E53)))</formula>
    </cfRule>
    <cfRule type="containsText" dxfId="183" priority="717" operator="containsText" text="Deleted">
      <formula>NOT(ISERROR(SEARCH("Deleted",E53)))</formula>
    </cfRule>
    <cfRule type="containsText" dxfId="182" priority="718" operator="containsText" text="In Danger of Falling Behind Target">
      <formula>NOT(ISERROR(SEARCH("In Danger of Falling Behind Target",E53)))</formula>
    </cfRule>
    <cfRule type="containsText" dxfId="181" priority="719" operator="containsText" text="Not yet due">
      <formula>NOT(ISERROR(SEARCH("Not yet due",E53)))</formula>
    </cfRule>
    <cfRule type="containsText" dxfId="180" priority="720" operator="containsText" text="Update not Provided">
      <formula>NOT(ISERROR(SEARCH("Update not Provided",E53)))</formula>
    </cfRule>
  </conditionalFormatting>
  <conditionalFormatting sqref="E55:E56">
    <cfRule type="containsText" dxfId="179" priority="649" operator="containsText" text="On track to be achieved">
      <formula>NOT(ISERROR(SEARCH("On track to be achieved",E55)))</formula>
    </cfRule>
    <cfRule type="containsText" dxfId="178" priority="650" operator="containsText" text="Deferred">
      <formula>NOT(ISERROR(SEARCH("Deferred",E55)))</formula>
    </cfRule>
    <cfRule type="containsText" dxfId="177" priority="651" operator="containsText" text="Deleted">
      <formula>NOT(ISERROR(SEARCH("Deleted",E55)))</formula>
    </cfRule>
    <cfRule type="containsText" dxfId="176" priority="652" operator="containsText" text="In Danger of Falling Behind Target">
      <formula>NOT(ISERROR(SEARCH("In Danger of Falling Behind Target",E55)))</formula>
    </cfRule>
    <cfRule type="containsText" dxfId="175" priority="653" operator="containsText" text="Not yet due">
      <formula>NOT(ISERROR(SEARCH("Not yet due",E55)))</formula>
    </cfRule>
    <cfRule type="containsText" dxfId="174" priority="654" operator="containsText" text="Update not Provided">
      <formula>NOT(ISERROR(SEARCH("Update not Provided",E55)))</formula>
    </cfRule>
    <cfRule type="containsText" dxfId="173" priority="655" operator="containsText" text="Not yet due">
      <formula>NOT(ISERROR(SEARCH("Not yet due",E55)))</formula>
    </cfRule>
    <cfRule type="containsText" dxfId="172" priority="656" operator="containsText" text="Completed Behind Schedule">
      <formula>NOT(ISERROR(SEARCH("Completed Behind Schedule",E55)))</formula>
    </cfRule>
    <cfRule type="containsText" dxfId="171" priority="657" operator="containsText" text="Off Target">
      <formula>NOT(ISERROR(SEARCH("Off Target",E55)))</formula>
    </cfRule>
    <cfRule type="containsText" dxfId="170" priority="658" operator="containsText" text="On Track to be Achieved">
      <formula>NOT(ISERROR(SEARCH("On Track to be Achieved",E55)))</formula>
    </cfRule>
    <cfRule type="containsText" dxfId="169" priority="659" operator="containsText" text="Fully Achieved">
      <formula>NOT(ISERROR(SEARCH("Fully Achieved",E55)))</formula>
    </cfRule>
    <cfRule type="containsText" dxfId="168" priority="660" operator="containsText" text="Not yet due">
      <formula>NOT(ISERROR(SEARCH("Not yet due",E55)))</formula>
    </cfRule>
    <cfRule type="containsText" dxfId="167" priority="661" operator="containsText" text="Not Yet Due">
      <formula>NOT(ISERROR(SEARCH("Not Yet Due",E55)))</formula>
    </cfRule>
    <cfRule type="containsText" dxfId="166" priority="662" operator="containsText" text="Deferred">
      <formula>NOT(ISERROR(SEARCH("Deferred",E55)))</formula>
    </cfRule>
    <cfRule type="containsText" dxfId="165" priority="663" operator="containsText" text="Deleted">
      <formula>NOT(ISERROR(SEARCH("Deleted",E55)))</formula>
    </cfRule>
    <cfRule type="containsText" dxfId="164" priority="664" operator="containsText" text="In Danger of Falling Behind Target">
      <formula>NOT(ISERROR(SEARCH("In Danger of Falling Behind Target",E55)))</formula>
    </cfRule>
    <cfRule type="containsText" dxfId="163" priority="665" operator="containsText" text="Not yet due">
      <formula>NOT(ISERROR(SEARCH("Not yet due",E55)))</formula>
    </cfRule>
    <cfRule type="containsText" dxfId="162" priority="666" operator="containsText" text="Completed Behind Schedule">
      <formula>NOT(ISERROR(SEARCH("Completed Behind Schedule",E55)))</formula>
    </cfRule>
    <cfRule type="containsText" dxfId="161" priority="667" operator="containsText" text="Off Target">
      <formula>NOT(ISERROR(SEARCH("Off Target",E55)))</formula>
    </cfRule>
    <cfRule type="containsText" dxfId="160" priority="668" operator="containsText" text="In Danger of Falling Behind Target">
      <formula>NOT(ISERROR(SEARCH("In Danger of Falling Behind Target",E55)))</formula>
    </cfRule>
    <cfRule type="containsText" dxfId="159" priority="669" operator="containsText" text="On Track to be Achieved">
      <formula>NOT(ISERROR(SEARCH("On Track to be Achieved",E55)))</formula>
    </cfRule>
    <cfRule type="containsText" dxfId="158" priority="670" operator="containsText" text="Fully Achieved">
      <formula>NOT(ISERROR(SEARCH("Fully Achieved",E55)))</formula>
    </cfRule>
    <cfRule type="containsText" dxfId="157" priority="671" operator="containsText" text="Update not Provided">
      <formula>NOT(ISERROR(SEARCH("Update not Provided",E55)))</formula>
    </cfRule>
    <cfRule type="containsText" dxfId="156" priority="672" operator="containsText" text="Not yet due">
      <formula>NOT(ISERROR(SEARCH("Not yet due",E55)))</formula>
    </cfRule>
    <cfRule type="containsText" dxfId="155" priority="673" operator="containsText" text="Completed Behind Schedule">
      <formula>NOT(ISERROR(SEARCH("Completed Behind Schedule",E55)))</formula>
    </cfRule>
    <cfRule type="containsText" dxfId="154" priority="674" operator="containsText" text="Off Target">
      <formula>NOT(ISERROR(SEARCH("Off Target",E55)))</formula>
    </cfRule>
    <cfRule type="containsText" dxfId="153" priority="675" operator="containsText" text="In Danger of Falling Behind Target">
      <formula>NOT(ISERROR(SEARCH("In Danger of Falling Behind Target",E55)))</formula>
    </cfRule>
    <cfRule type="containsText" dxfId="152" priority="676" operator="containsText" text="On Track to be Achieved">
      <formula>NOT(ISERROR(SEARCH("On Track to be Achieved",E55)))</formula>
    </cfRule>
    <cfRule type="containsText" dxfId="151" priority="677" operator="containsText" text="Fully Achieved">
      <formula>NOT(ISERROR(SEARCH("Fully Achieved",E55)))</formula>
    </cfRule>
    <cfRule type="containsText" dxfId="150" priority="678" operator="containsText" text="Fully Achieved">
      <formula>NOT(ISERROR(SEARCH("Fully Achieved",E55)))</formula>
    </cfRule>
    <cfRule type="containsText" dxfId="149" priority="679" operator="containsText" text="Fully Achieved">
      <formula>NOT(ISERROR(SEARCH("Fully Achieved",E55)))</formula>
    </cfRule>
    <cfRule type="containsText" dxfId="148" priority="680" operator="containsText" text="Deferred">
      <formula>NOT(ISERROR(SEARCH("Deferred",E55)))</formula>
    </cfRule>
    <cfRule type="containsText" dxfId="147" priority="681" operator="containsText" text="Deleted">
      <formula>NOT(ISERROR(SEARCH("Deleted",E55)))</formula>
    </cfRule>
    <cfRule type="containsText" dxfId="146" priority="682" operator="containsText" text="In Danger of Falling Behind Target">
      <formula>NOT(ISERROR(SEARCH("In Danger of Falling Behind Target",E55)))</formula>
    </cfRule>
    <cfRule type="containsText" dxfId="145" priority="683" operator="containsText" text="Not yet due">
      <formula>NOT(ISERROR(SEARCH("Not yet due",E55)))</formula>
    </cfRule>
    <cfRule type="containsText" dxfId="144" priority="684" operator="containsText" text="Update not Provided">
      <formula>NOT(ISERROR(SEARCH("Update not Provided",E55)))</formula>
    </cfRule>
  </conditionalFormatting>
  <conditionalFormatting sqref="E58">
    <cfRule type="containsText" dxfId="143" priority="613" operator="containsText" text="On track to be achieved">
      <formula>NOT(ISERROR(SEARCH("On track to be achieved",E58)))</formula>
    </cfRule>
    <cfRule type="containsText" dxfId="142" priority="614" operator="containsText" text="Deferred">
      <formula>NOT(ISERROR(SEARCH("Deferred",E58)))</formula>
    </cfRule>
    <cfRule type="containsText" dxfId="141" priority="615" operator="containsText" text="Deleted">
      <formula>NOT(ISERROR(SEARCH("Deleted",E58)))</formula>
    </cfRule>
    <cfRule type="containsText" dxfId="140" priority="616" operator="containsText" text="In Danger of Falling Behind Target">
      <formula>NOT(ISERROR(SEARCH("In Danger of Falling Behind Target",E58)))</formula>
    </cfRule>
    <cfRule type="containsText" dxfId="139" priority="617" operator="containsText" text="Not yet due">
      <formula>NOT(ISERROR(SEARCH("Not yet due",E58)))</formula>
    </cfRule>
    <cfRule type="containsText" dxfId="138" priority="618" operator="containsText" text="Update not Provided">
      <formula>NOT(ISERROR(SEARCH("Update not Provided",E58)))</formula>
    </cfRule>
    <cfRule type="containsText" dxfId="137" priority="619" operator="containsText" text="Not yet due">
      <formula>NOT(ISERROR(SEARCH("Not yet due",E58)))</formula>
    </cfRule>
    <cfRule type="containsText" dxfId="136" priority="620" operator="containsText" text="Completed Behind Schedule">
      <formula>NOT(ISERROR(SEARCH("Completed Behind Schedule",E58)))</formula>
    </cfRule>
    <cfRule type="containsText" dxfId="135" priority="621" operator="containsText" text="Off Target">
      <formula>NOT(ISERROR(SEARCH("Off Target",E58)))</formula>
    </cfRule>
    <cfRule type="containsText" dxfId="134" priority="622" operator="containsText" text="On Track to be Achieved">
      <formula>NOT(ISERROR(SEARCH("On Track to be Achieved",E58)))</formula>
    </cfRule>
    <cfRule type="containsText" dxfId="133" priority="623" operator="containsText" text="Fully Achieved">
      <formula>NOT(ISERROR(SEARCH("Fully Achieved",E58)))</formula>
    </cfRule>
    <cfRule type="containsText" dxfId="132" priority="624" operator="containsText" text="Not yet due">
      <formula>NOT(ISERROR(SEARCH("Not yet due",E58)))</formula>
    </cfRule>
    <cfRule type="containsText" dxfId="131" priority="625" operator="containsText" text="Not Yet Due">
      <formula>NOT(ISERROR(SEARCH("Not Yet Due",E58)))</formula>
    </cfRule>
    <cfRule type="containsText" dxfId="130" priority="626" operator="containsText" text="Deferred">
      <formula>NOT(ISERROR(SEARCH("Deferred",E58)))</formula>
    </cfRule>
    <cfRule type="containsText" dxfId="129" priority="627" operator="containsText" text="Deleted">
      <formula>NOT(ISERROR(SEARCH("Deleted",E58)))</formula>
    </cfRule>
    <cfRule type="containsText" dxfId="128" priority="628" operator="containsText" text="In Danger of Falling Behind Target">
      <formula>NOT(ISERROR(SEARCH("In Danger of Falling Behind Target",E58)))</formula>
    </cfRule>
    <cfRule type="containsText" dxfId="127" priority="629" operator="containsText" text="Not yet due">
      <formula>NOT(ISERROR(SEARCH("Not yet due",E58)))</formula>
    </cfRule>
    <cfRule type="containsText" dxfId="126" priority="630" operator="containsText" text="Completed Behind Schedule">
      <formula>NOT(ISERROR(SEARCH("Completed Behind Schedule",E58)))</formula>
    </cfRule>
    <cfRule type="containsText" dxfId="125" priority="631" operator="containsText" text="Off Target">
      <formula>NOT(ISERROR(SEARCH("Off Target",E58)))</formula>
    </cfRule>
    <cfRule type="containsText" dxfId="124" priority="632" operator="containsText" text="In Danger of Falling Behind Target">
      <formula>NOT(ISERROR(SEARCH("In Danger of Falling Behind Target",E58)))</formula>
    </cfRule>
    <cfRule type="containsText" dxfId="123" priority="633" operator="containsText" text="On Track to be Achieved">
      <formula>NOT(ISERROR(SEARCH("On Track to be Achieved",E58)))</formula>
    </cfRule>
    <cfRule type="containsText" dxfId="122" priority="634" operator="containsText" text="Fully Achieved">
      <formula>NOT(ISERROR(SEARCH("Fully Achieved",E58)))</formula>
    </cfRule>
    <cfRule type="containsText" dxfId="121" priority="635" operator="containsText" text="Update not Provided">
      <formula>NOT(ISERROR(SEARCH("Update not Provided",E58)))</formula>
    </cfRule>
    <cfRule type="containsText" dxfId="120" priority="636" operator="containsText" text="Not yet due">
      <formula>NOT(ISERROR(SEARCH("Not yet due",E58)))</formula>
    </cfRule>
    <cfRule type="containsText" dxfId="119" priority="637" operator="containsText" text="Completed Behind Schedule">
      <formula>NOT(ISERROR(SEARCH("Completed Behind Schedule",E58)))</formula>
    </cfRule>
    <cfRule type="containsText" dxfId="118" priority="638" operator="containsText" text="Off Target">
      <formula>NOT(ISERROR(SEARCH("Off Target",E58)))</formula>
    </cfRule>
    <cfRule type="containsText" dxfId="117" priority="639" operator="containsText" text="In Danger of Falling Behind Target">
      <formula>NOT(ISERROR(SEARCH("In Danger of Falling Behind Target",E58)))</formula>
    </cfRule>
    <cfRule type="containsText" dxfId="116" priority="640" operator="containsText" text="On Track to be Achieved">
      <formula>NOT(ISERROR(SEARCH("On Track to be Achieved",E58)))</formula>
    </cfRule>
    <cfRule type="containsText" dxfId="115" priority="641" operator="containsText" text="Fully Achieved">
      <formula>NOT(ISERROR(SEARCH("Fully Achieved",E58)))</formula>
    </cfRule>
    <cfRule type="containsText" dxfId="114" priority="642" operator="containsText" text="Fully Achieved">
      <formula>NOT(ISERROR(SEARCH("Fully Achieved",E58)))</formula>
    </cfRule>
    <cfRule type="containsText" dxfId="113" priority="643" operator="containsText" text="Fully Achieved">
      <formula>NOT(ISERROR(SEARCH("Fully Achieved",E58)))</formula>
    </cfRule>
    <cfRule type="containsText" dxfId="112" priority="644" operator="containsText" text="Deferred">
      <formula>NOT(ISERROR(SEARCH("Deferred",E58)))</formula>
    </cfRule>
    <cfRule type="containsText" dxfId="111" priority="645" operator="containsText" text="Deleted">
      <formula>NOT(ISERROR(SEARCH("Deleted",E58)))</formula>
    </cfRule>
    <cfRule type="containsText" dxfId="110" priority="646" operator="containsText" text="In Danger of Falling Behind Target">
      <formula>NOT(ISERROR(SEARCH("In Danger of Falling Behind Target",E58)))</formula>
    </cfRule>
    <cfRule type="containsText" dxfId="109" priority="647" operator="containsText" text="Not yet due">
      <formula>NOT(ISERROR(SEARCH("Not yet due",E58)))</formula>
    </cfRule>
    <cfRule type="containsText" dxfId="108" priority="648" operator="containsText" text="Update not Provided">
      <formula>NOT(ISERROR(SEARCH("Update not Provided",E58)))</formula>
    </cfRule>
  </conditionalFormatting>
  <conditionalFormatting sqref="E60">
    <cfRule type="containsText" dxfId="107" priority="577" operator="containsText" text="On track to be achieved">
      <formula>NOT(ISERROR(SEARCH("On track to be achieved",E60)))</formula>
    </cfRule>
    <cfRule type="containsText" dxfId="106" priority="578" operator="containsText" text="Deferred">
      <formula>NOT(ISERROR(SEARCH("Deferred",E60)))</formula>
    </cfRule>
    <cfRule type="containsText" dxfId="105" priority="579" operator="containsText" text="Deleted">
      <formula>NOT(ISERROR(SEARCH("Deleted",E60)))</formula>
    </cfRule>
    <cfRule type="containsText" dxfId="104" priority="580" operator="containsText" text="In Danger of Falling Behind Target">
      <formula>NOT(ISERROR(SEARCH("In Danger of Falling Behind Target",E60)))</formula>
    </cfRule>
    <cfRule type="containsText" dxfId="103" priority="581" operator="containsText" text="Not yet due">
      <formula>NOT(ISERROR(SEARCH("Not yet due",E60)))</formula>
    </cfRule>
    <cfRule type="containsText" dxfId="102" priority="582" operator="containsText" text="Update not Provided">
      <formula>NOT(ISERROR(SEARCH("Update not Provided",E60)))</formula>
    </cfRule>
    <cfRule type="containsText" dxfId="101" priority="583" operator="containsText" text="Not yet due">
      <formula>NOT(ISERROR(SEARCH("Not yet due",E60)))</formula>
    </cfRule>
    <cfRule type="containsText" dxfId="100" priority="584" operator="containsText" text="Completed Behind Schedule">
      <formula>NOT(ISERROR(SEARCH("Completed Behind Schedule",E60)))</formula>
    </cfRule>
    <cfRule type="containsText" dxfId="99" priority="585" operator="containsText" text="Off Target">
      <formula>NOT(ISERROR(SEARCH("Off Target",E60)))</formula>
    </cfRule>
    <cfRule type="containsText" dxfId="98" priority="586" operator="containsText" text="On Track to be Achieved">
      <formula>NOT(ISERROR(SEARCH("On Track to be Achieved",E60)))</formula>
    </cfRule>
    <cfRule type="containsText" dxfId="97" priority="587" operator="containsText" text="Fully Achieved">
      <formula>NOT(ISERROR(SEARCH("Fully Achieved",E60)))</formula>
    </cfRule>
    <cfRule type="containsText" dxfId="96" priority="588" operator="containsText" text="Not yet due">
      <formula>NOT(ISERROR(SEARCH("Not yet due",E60)))</formula>
    </cfRule>
    <cfRule type="containsText" dxfId="95" priority="589" operator="containsText" text="Not Yet Due">
      <formula>NOT(ISERROR(SEARCH("Not Yet Due",E60)))</formula>
    </cfRule>
    <cfRule type="containsText" dxfId="94" priority="590" operator="containsText" text="Deferred">
      <formula>NOT(ISERROR(SEARCH("Deferred",E60)))</formula>
    </cfRule>
    <cfRule type="containsText" dxfId="93" priority="591" operator="containsText" text="Deleted">
      <formula>NOT(ISERROR(SEARCH("Deleted",E60)))</formula>
    </cfRule>
    <cfRule type="containsText" dxfId="92" priority="592" operator="containsText" text="In Danger of Falling Behind Target">
      <formula>NOT(ISERROR(SEARCH("In Danger of Falling Behind Target",E60)))</formula>
    </cfRule>
    <cfRule type="containsText" dxfId="91" priority="593" operator="containsText" text="Not yet due">
      <formula>NOT(ISERROR(SEARCH("Not yet due",E60)))</formula>
    </cfRule>
    <cfRule type="containsText" dxfId="90" priority="594" operator="containsText" text="Completed Behind Schedule">
      <formula>NOT(ISERROR(SEARCH("Completed Behind Schedule",E60)))</formula>
    </cfRule>
    <cfRule type="containsText" dxfId="89" priority="595" operator="containsText" text="Off Target">
      <formula>NOT(ISERROR(SEARCH("Off Target",E60)))</formula>
    </cfRule>
    <cfRule type="containsText" dxfId="88" priority="596" operator="containsText" text="In Danger of Falling Behind Target">
      <formula>NOT(ISERROR(SEARCH("In Danger of Falling Behind Target",E60)))</formula>
    </cfRule>
    <cfRule type="containsText" dxfId="87" priority="597" operator="containsText" text="On Track to be Achieved">
      <formula>NOT(ISERROR(SEARCH("On Track to be Achieved",E60)))</formula>
    </cfRule>
    <cfRule type="containsText" dxfId="86" priority="598" operator="containsText" text="Fully Achieved">
      <formula>NOT(ISERROR(SEARCH("Fully Achieved",E60)))</formula>
    </cfRule>
    <cfRule type="containsText" dxfId="85" priority="599" operator="containsText" text="Update not Provided">
      <formula>NOT(ISERROR(SEARCH("Update not Provided",E60)))</formula>
    </cfRule>
    <cfRule type="containsText" dxfId="84" priority="600" operator="containsText" text="Not yet due">
      <formula>NOT(ISERROR(SEARCH("Not yet due",E60)))</formula>
    </cfRule>
    <cfRule type="containsText" dxfId="83" priority="601" operator="containsText" text="Completed Behind Schedule">
      <formula>NOT(ISERROR(SEARCH("Completed Behind Schedule",E60)))</formula>
    </cfRule>
    <cfRule type="containsText" dxfId="82" priority="602" operator="containsText" text="Off Target">
      <formula>NOT(ISERROR(SEARCH("Off Target",E60)))</formula>
    </cfRule>
    <cfRule type="containsText" dxfId="81" priority="603" operator="containsText" text="In Danger of Falling Behind Target">
      <formula>NOT(ISERROR(SEARCH("In Danger of Falling Behind Target",E60)))</formula>
    </cfRule>
    <cfRule type="containsText" dxfId="80" priority="604" operator="containsText" text="On Track to be Achieved">
      <formula>NOT(ISERROR(SEARCH("On Track to be Achieved",E60)))</formula>
    </cfRule>
    <cfRule type="containsText" dxfId="79" priority="605" operator="containsText" text="Fully Achieved">
      <formula>NOT(ISERROR(SEARCH("Fully Achieved",E60)))</formula>
    </cfRule>
    <cfRule type="containsText" dxfId="78" priority="606" operator="containsText" text="Fully Achieved">
      <formula>NOT(ISERROR(SEARCH("Fully Achieved",E60)))</formula>
    </cfRule>
    <cfRule type="containsText" dxfId="77" priority="607" operator="containsText" text="Fully Achieved">
      <formula>NOT(ISERROR(SEARCH("Fully Achieved",E60)))</formula>
    </cfRule>
    <cfRule type="containsText" dxfId="76" priority="608" operator="containsText" text="Deferred">
      <formula>NOT(ISERROR(SEARCH("Deferred",E60)))</formula>
    </cfRule>
    <cfRule type="containsText" dxfId="75" priority="609" operator="containsText" text="Deleted">
      <formula>NOT(ISERROR(SEARCH("Deleted",E60)))</formula>
    </cfRule>
    <cfRule type="containsText" dxfId="74" priority="610" operator="containsText" text="In Danger of Falling Behind Target">
      <formula>NOT(ISERROR(SEARCH("In Danger of Falling Behind Target",E60)))</formula>
    </cfRule>
    <cfRule type="containsText" dxfId="73" priority="611" operator="containsText" text="Not yet due">
      <formula>NOT(ISERROR(SEARCH("Not yet due",E60)))</formula>
    </cfRule>
    <cfRule type="containsText" dxfId="72" priority="612" operator="containsText" text="Update not Provided">
      <formula>NOT(ISERROR(SEARCH("Update not Provided",E60)))</formula>
    </cfRule>
  </conditionalFormatting>
  <conditionalFormatting sqref="E62:E67">
    <cfRule type="containsText" dxfId="71" priority="541" operator="containsText" text="On track to be achieved">
      <formula>NOT(ISERROR(SEARCH("On track to be achieved",E62)))</formula>
    </cfRule>
    <cfRule type="containsText" dxfId="70" priority="542" operator="containsText" text="Deferred">
      <formula>NOT(ISERROR(SEARCH("Deferred",E62)))</formula>
    </cfRule>
    <cfRule type="containsText" dxfId="69" priority="543" operator="containsText" text="Deleted">
      <formula>NOT(ISERROR(SEARCH("Deleted",E62)))</formula>
    </cfRule>
    <cfRule type="containsText" dxfId="68" priority="544" operator="containsText" text="In Danger of Falling Behind Target">
      <formula>NOT(ISERROR(SEARCH("In Danger of Falling Behind Target",E62)))</formula>
    </cfRule>
    <cfRule type="containsText" dxfId="67" priority="545" operator="containsText" text="Not yet due">
      <formula>NOT(ISERROR(SEARCH("Not yet due",E62)))</formula>
    </cfRule>
    <cfRule type="containsText" dxfId="66" priority="546" operator="containsText" text="Update not Provided">
      <formula>NOT(ISERROR(SEARCH("Update not Provided",E62)))</formula>
    </cfRule>
    <cfRule type="containsText" dxfId="65" priority="547" operator="containsText" text="Not yet due">
      <formula>NOT(ISERROR(SEARCH("Not yet due",E62)))</formula>
    </cfRule>
    <cfRule type="containsText" dxfId="64" priority="548" operator="containsText" text="Completed Behind Schedule">
      <formula>NOT(ISERROR(SEARCH("Completed Behind Schedule",E62)))</formula>
    </cfRule>
    <cfRule type="containsText" dxfId="63" priority="549" operator="containsText" text="Off Target">
      <formula>NOT(ISERROR(SEARCH("Off Target",E62)))</formula>
    </cfRule>
    <cfRule type="containsText" dxfId="62" priority="550" operator="containsText" text="On Track to be Achieved">
      <formula>NOT(ISERROR(SEARCH("On Track to be Achieved",E62)))</formula>
    </cfRule>
    <cfRule type="containsText" dxfId="61" priority="551" operator="containsText" text="Fully Achieved">
      <formula>NOT(ISERROR(SEARCH("Fully Achieved",E62)))</formula>
    </cfRule>
    <cfRule type="containsText" dxfId="60" priority="552" operator="containsText" text="Not yet due">
      <formula>NOT(ISERROR(SEARCH("Not yet due",E62)))</formula>
    </cfRule>
    <cfRule type="containsText" dxfId="59" priority="553" operator="containsText" text="Not Yet Due">
      <formula>NOT(ISERROR(SEARCH("Not Yet Due",E62)))</formula>
    </cfRule>
    <cfRule type="containsText" dxfId="58" priority="554" operator="containsText" text="Deferred">
      <formula>NOT(ISERROR(SEARCH("Deferred",E62)))</formula>
    </cfRule>
    <cfRule type="containsText" dxfId="57" priority="555" operator="containsText" text="Deleted">
      <formula>NOT(ISERROR(SEARCH("Deleted",E62)))</formula>
    </cfRule>
    <cfRule type="containsText" dxfId="56" priority="556" operator="containsText" text="In Danger of Falling Behind Target">
      <formula>NOT(ISERROR(SEARCH("In Danger of Falling Behind Target",E62)))</formula>
    </cfRule>
    <cfRule type="containsText" dxfId="55" priority="557" operator="containsText" text="Not yet due">
      <formula>NOT(ISERROR(SEARCH("Not yet due",E62)))</formula>
    </cfRule>
    <cfRule type="containsText" dxfId="54" priority="558" operator="containsText" text="Completed Behind Schedule">
      <formula>NOT(ISERROR(SEARCH("Completed Behind Schedule",E62)))</formula>
    </cfRule>
    <cfRule type="containsText" dxfId="53" priority="559" operator="containsText" text="Off Target">
      <formula>NOT(ISERROR(SEARCH("Off Target",E62)))</formula>
    </cfRule>
    <cfRule type="containsText" dxfId="52" priority="560" operator="containsText" text="In Danger of Falling Behind Target">
      <formula>NOT(ISERROR(SEARCH("In Danger of Falling Behind Target",E62)))</formula>
    </cfRule>
    <cfRule type="containsText" dxfId="51" priority="561" operator="containsText" text="On Track to be Achieved">
      <formula>NOT(ISERROR(SEARCH("On Track to be Achieved",E62)))</formula>
    </cfRule>
    <cfRule type="containsText" dxfId="50" priority="562" operator="containsText" text="Fully Achieved">
      <formula>NOT(ISERROR(SEARCH("Fully Achieved",E62)))</formula>
    </cfRule>
    <cfRule type="containsText" dxfId="49" priority="563" operator="containsText" text="Update not Provided">
      <formula>NOT(ISERROR(SEARCH("Update not Provided",E62)))</formula>
    </cfRule>
    <cfRule type="containsText" dxfId="48" priority="564" operator="containsText" text="Not yet due">
      <formula>NOT(ISERROR(SEARCH("Not yet due",E62)))</formula>
    </cfRule>
    <cfRule type="containsText" dxfId="47" priority="565" operator="containsText" text="Completed Behind Schedule">
      <formula>NOT(ISERROR(SEARCH("Completed Behind Schedule",E62)))</formula>
    </cfRule>
    <cfRule type="containsText" dxfId="46" priority="566" operator="containsText" text="Off Target">
      <formula>NOT(ISERROR(SEARCH("Off Target",E62)))</formula>
    </cfRule>
    <cfRule type="containsText" dxfId="45" priority="567" operator="containsText" text="In Danger of Falling Behind Target">
      <formula>NOT(ISERROR(SEARCH("In Danger of Falling Behind Target",E62)))</formula>
    </cfRule>
    <cfRule type="containsText" dxfId="44" priority="568" operator="containsText" text="On Track to be Achieved">
      <formula>NOT(ISERROR(SEARCH("On Track to be Achieved",E62)))</formula>
    </cfRule>
    <cfRule type="containsText" dxfId="43" priority="569" operator="containsText" text="Fully Achieved">
      <formula>NOT(ISERROR(SEARCH("Fully Achieved",E62)))</formula>
    </cfRule>
    <cfRule type="containsText" dxfId="42" priority="570" operator="containsText" text="Fully Achieved">
      <formula>NOT(ISERROR(SEARCH("Fully Achieved",E62)))</formula>
    </cfRule>
    <cfRule type="containsText" dxfId="41" priority="571" operator="containsText" text="Fully Achieved">
      <formula>NOT(ISERROR(SEARCH("Fully Achieved",E62)))</formula>
    </cfRule>
    <cfRule type="containsText" dxfId="40" priority="572" operator="containsText" text="Deferred">
      <formula>NOT(ISERROR(SEARCH("Deferred",E62)))</formula>
    </cfRule>
    <cfRule type="containsText" dxfId="39" priority="573" operator="containsText" text="Deleted">
      <formula>NOT(ISERROR(SEARCH("Deleted",E62)))</formula>
    </cfRule>
    <cfRule type="containsText" dxfId="38" priority="574" operator="containsText" text="In Danger of Falling Behind Target">
      <formula>NOT(ISERROR(SEARCH("In Danger of Falling Behind Target",E62)))</formula>
    </cfRule>
    <cfRule type="containsText" dxfId="37" priority="575" operator="containsText" text="Not yet due">
      <formula>NOT(ISERROR(SEARCH("Not yet due",E62)))</formula>
    </cfRule>
    <cfRule type="containsText" dxfId="36" priority="576" operator="containsText" text="Update not Provided">
      <formula>NOT(ISERROR(SEARCH("Update not Provided",E62)))</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hyperlinks>
    <hyperlink ref="A1" location="INDEX!A1"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3"/>
  <sheetViews>
    <sheetView workbookViewId="0">
      <selection activeCell="B10" sqref="B10"/>
    </sheetView>
  </sheetViews>
  <sheetFormatPr defaultRowHeight="15"/>
  <cols>
    <col min="1" max="1" width="36"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1">
      <c r="A2" s="193" t="s">
        <v>296</v>
      </c>
    </row>
    <row r="3" spans="1:1">
      <c r="A3" s="194" t="s">
        <v>347</v>
      </c>
    </row>
    <row r="4" spans="1:1">
      <c r="A4" s="193" t="s">
        <v>316</v>
      </c>
    </row>
    <row r="5" spans="1:1">
      <c r="A5" s="194" t="s">
        <v>347</v>
      </c>
    </row>
    <row r="6" spans="1:1">
      <c r="A6" s="194" t="s">
        <v>335</v>
      </c>
    </row>
    <row r="7" spans="1:1">
      <c r="A7" s="193" t="s">
        <v>327</v>
      </c>
    </row>
    <row r="8" spans="1:1">
      <c r="A8" s="194" t="s">
        <v>347</v>
      </c>
    </row>
    <row r="9" spans="1:1">
      <c r="A9" s="193" t="s">
        <v>322</v>
      </c>
    </row>
    <row r="10" spans="1:1">
      <c r="A10" s="194" t="s">
        <v>347</v>
      </c>
    </row>
    <row r="11" spans="1:1">
      <c r="A11" s="193" t="s">
        <v>291</v>
      </c>
    </row>
    <row r="12" spans="1:1">
      <c r="A12" s="194" t="s">
        <v>347</v>
      </c>
    </row>
    <row r="13" spans="1:1">
      <c r="A13" s="194" t="s">
        <v>335</v>
      </c>
    </row>
    <row r="14" spans="1:1">
      <c r="A14" s="193" t="s">
        <v>292</v>
      </c>
    </row>
    <row r="15" spans="1:1">
      <c r="A15" s="194" t="s">
        <v>347</v>
      </c>
    </row>
    <row r="16" spans="1:1">
      <c r="A16" s="193" t="s">
        <v>297</v>
      </c>
    </row>
    <row r="17" spans="1:1">
      <c r="A17" s="194" t="s">
        <v>347</v>
      </c>
    </row>
    <row r="18" spans="1:1">
      <c r="A18" s="193" t="s">
        <v>295</v>
      </c>
    </row>
    <row r="19" spans="1:1">
      <c r="A19" s="194" t="s">
        <v>347</v>
      </c>
    </row>
    <row r="20" spans="1:1">
      <c r="A20" s="193" t="s">
        <v>293</v>
      </c>
    </row>
    <row r="21" spans="1:1">
      <c r="A21" s="194" t="s">
        <v>347</v>
      </c>
    </row>
    <row r="22" spans="1:1">
      <c r="A22" s="193" t="s">
        <v>324</v>
      </c>
    </row>
    <row r="23" spans="1:1">
      <c r="A23" s="194" t="s">
        <v>347</v>
      </c>
    </row>
    <row r="24" spans="1:1">
      <c r="A24" s="194" t="s">
        <v>335</v>
      </c>
    </row>
    <row r="25" spans="1:1">
      <c r="A25" s="193" t="s">
        <v>300</v>
      </c>
    </row>
    <row r="26" spans="1:1">
      <c r="A26" s="194" t="s">
        <v>347</v>
      </c>
    </row>
    <row r="27" spans="1:1">
      <c r="A27" s="193" t="s">
        <v>325</v>
      </c>
    </row>
    <row r="28" spans="1:1">
      <c r="A28" s="194" t="s">
        <v>347</v>
      </c>
    </row>
    <row r="29" spans="1:1">
      <c r="A29" s="193" t="s">
        <v>304</v>
      </c>
    </row>
    <row r="30" spans="1:1">
      <c r="A30" s="194" t="s">
        <v>347</v>
      </c>
    </row>
    <row r="31" spans="1:1">
      <c r="A31" s="193" t="s">
        <v>302</v>
      </c>
    </row>
    <row r="32" spans="1:1">
      <c r="A32" s="194" t="s">
        <v>347</v>
      </c>
    </row>
    <row r="33" spans="1:1">
      <c r="A33" s="194" t="s">
        <v>335</v>
      </c>
    </row>
    <row r="34" spans="1:1">
      <c r="A34" s="193" t="s">
        <v>320</v>
      </c>
    </row>
    <row r="35" spans="1:1">
      <c r="A35" s="194" t="s">
        <v>335</v>
      </c>
    </row>
    <row r="36" spans="1:1">
      <c r="A36" s="193" t="s">
        <v>311</v>
      </c>
    </row>
    <row r="37" spans="1:1">
      <c r="A37" s="194" t="s">
        <v>347</v>
      </c>
    </row>
    <row r="38" spans="1:1">
      <c r="A38" s="193" t="s">
        <v>366</v>
      </c>
    </row>
    <row r="39" spans="1:1">
      <c r="A39" s="194" t="s">
        <v>347</v>
      </c>
    </row>
    <row r="40" spans="1:1">
      <c r="A40" s="193" t="s">
        <v>307</v>
      </c>
    </row>
    <row r="41" spans="1:1">
      <c r="A41" s="194" t="s">
        <v>347</v>
      </c>
    </row>
    <row r="42" spans="1:1">
      <c r="A42" s="193" t="s">
        <v>313</v>
      </c>
    </row>
    <row r="43" spans="1:1">
      <c r="A43" s="194" t="s">
        <v>347</v>
      </c>
    </row>
    <row r="44" spans="1:1">
      <c r="A44" s="194" t="s">
        <v>335</v>
      </c>
    </row>
    <row r="45" spans="1:1">
      <c r="A45" s="193" t="s">
        <v>492</v>
      </c>
    </row>
    <row r="46" spans="1:1">
      <c r="A46" s="194" t="s">
        <v>347</v>
      </c>
    </row>
    <row r="47" spans="1:1">
      <c r="A47" s="193" t="s">
        <v>571</v>
      </c>
    </row>
    <row r="48" spans="1:1">
      <c r="A48" s="194" t="s">
        <v>347</v>
      </c>
    </row>
    <row r="49" spans="1:1">
      <c r="A49" s="193" t="s">
        <v>483</v>
      </c>
    </row>
    <row r="50" spans="1:1">
      <c r="A50" s="194" t="s">
        <v>347</v>
      </c>
    </row>
    <row r="51" spans="1:1">
      <c r="A51" s="193" t="s">
        <v>275</v>
      </c>
    </row>
    <row r="52" spans="1:1">
      <c r="A52" s="194" t="s">
        <v>347</v>
      </c>
    </row>
    <row r="53" spans="1:1">
      <c r="A53" s="193" t="s">
        <v>451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Index</vt:lpstr>
      <vt:lpstr>1. All Data</vt:lpstr>
      <vt:lpstr>Q1 Summary</vt:lpstr>
      <vt:lpstr>Q2 Summary</vt:lpstr>
      <vt:lpstr>2a. % By Priority</vt:lpstr>
      <vt:lpstr>2b. Charts by Priority</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2019-07-03T08:42:27Z</cp:lastPrinted>
  <dcterms:created xsi:type="dcterms:W3CDTF">2019-02-13T13:28:16Z</dcterms:created>
  <dcterms:modified xsi:type="dcterms:W3CDTF">2019-12-09T14:52:47Z</dcterms:modified>
</cp:coreProperties>
</file>