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emocratic Services\SCRUTINY (A&amp;VFM) COMMITTEE\2019\AGENDA 25 MARCH 2019\pdfs\"/>
    </mc:Choice>
  </mc:AlternateContent>
  <bookViews>
    <workbookView xWindow="-15" yWindow="4260" windowWidth="12510" windowHeight="3495" tabRatio="774" firstSheet="1" activeTab="5"/>
  </bookViews>
  <sheets>
    <sheet name="INDEX" sheetId="8" r:id="rId1"/>
    <sheet name="1. ALL DATA" sheetId="1" r:id="rId2"/>
    <sheet name="2. STATUS TRACKING" sheetId="2" r:id="rId3"/>
    <sheet name="3. % BY PRIORITY" sheetId="4" r:id="rId4"/>
    <sheet name="4. CHARTS BY PRIORITY" sheetId="5" r:id="rId5"/>
    <sheet name="Q1. SUMMARY" sheetId="9" r:id="rId6"/>
    <sheet name="Q2. SUMMARY" sheetId="10" r:id="rId7"/>
    <sheet name="Q3. SUMMARY" sheetId="11" r:id="rId8"/>
    <sheet name="Q4. SUMMARY" sheetId="12" state="hidden" r:id="rId9"/>
    <sheet name="CUSTOM PIVOT" sheetId="23" state="hidden" r:id="rId10"/>
    <sheet name="Sheet1" sheetId="24" r:id="rId11"/>
  </sheets>
  <definedNames>
    <definedName name="_xlnm._FilterDatabase" localSheetId="1" hidden="1">'1. ALL DATA'!$A$3:$AB$64</definedName>
    <definedName name="_xlnm._FilterDatabase" localSheetId="2" hidden="1">'2. STATUS TRACKING'!$A$2:$J$61</definedName>
    <definedName name="_GoBack" localSheetId="1">'1. ALL DATA'!#REF!</definedName>
    <definedName name="ALL_TARGETS_Q1">'3. % BY PRIORITY'!$B$3:$F$21</definedName>
    <definedName name="ALL_TARGETS_Q2">'3. % BY PRIORITY'!$I$3:$N$21</definedName>
    <definedName name="ALL_TARGETS_Q3">'3. % BY PRIORITY'!$P$3:$U$21</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#REF!</definedName>
    <definedName name="BECQ2">#REF!</definedName>
    <definedName name="BECQ3">#REF!</definedName>
    <definedName name="BECQ4">#REF!</definedName>
    <definedName name="CS_Q1">#REF!</definedName>
    <definedName name="CS_Q2">#REF!</definedName>
    <definedName name="CS_Q3">#REF!</definedName>
    <definedName name="CS_Q4">#REF!</definedName>
    <definedName name="CSCQ1">#REF!</definedName>
    <definedName name="CSCQ2">#REF!</definedName>
    <definedName name="CSCQ3">#REF!</definedName>
    <definedName name="CSCQ4">#REF!</definedName>
    <definedName name="CULT1">#REF!</definedName>
    <definedName name="CULT2">#REF!</definedName>
    <definedName name="CULT3">#REF!</definedName>
    <definedName name="CULT4">#REF!</definedName>
    <definedName name="CULTUR0">#REF!</definedName>
    <definedName name="CULTUR1">#REF!</definedName>
    <definedName name="CULTUR2">#REF!</definedName>
    <definedName name="CULTUR3">#REF!</definedName>
    <definedName name="CULTUR4">#REF!</definedName>
    <definedName name="CustomPivot">'CUSTOM PIVOT'!$A$2</definedName>
    <definedName name="ELE_Q1">'3. % BY PRIORITY'!#REF!</definedName>
    <definedName name="ELE_Q2">'3. % BY PRIORITY'!#REF!</definedName>
    <definedName name="ELE_Q3">'3. % BY PRIORITY'!#REF!</definedName>
    <definedName name="ELE_Q4">'3. % BY PRIORITY'!#REF!</definedName>
    <definedName name="ELE_TARGETS">'1. ALL DATA'!#REF!</definedName>
    <definedName name="ELEQ1">'4. CHARTS BY PRIORITY'!#REF!</definedName>
    <definedName name="ELEQ2">'4. CHARTS BY PRIORITY'!#REF!</definedName>
    <definedName name="ELEQ3">'4. CHARTS BY PRIORITY'!#REF!</definedName>
    <definedName name="ELEQ4">'4. CHARTS BY PRIORITY'!#REF!</definedName>
    <definedName name="ELTB_Q1">'3. % BY PRIORITY'!#REF!</definedName>
    <definedName name="ELTB_Q2">'3. % BY PRIORITY'!#REF!</definedName>
    <definedName name="ELTB_Q3">'3. % BY PRIORITY'!#REF!</definedName>
    <definedName name="ELTB_Q4">'3. % BY PRIORITY'!$W$47:$AB$48</definedName>
    <definedName name="ELTB_TARGETS">'1. ALL DATA'!#REF!</definedName>
    <definedName name="ELTB_TARGETS2">'1. ALL DATA'!#REF!</definedName>
    <definedName name="ELTBQ1">'4. CHARTS BY PRIORITY'!$K$36:$R$44</definedName>
    <definedName name="ELTBQ2">'4. CHARTS BY PRIORITY'!$T$36:$AA$44</definedName>
    <definedName name="ELTBQ3">'4. CHARTS BY PRIORITY'!$AC$36:$AJ$44</definedName>
    <definedName name="ELTBQ4">'4. CHARTS BY PRIORITY'!$AL$36:$AS$44</definedName>
    <definedName name="ENT_1">#REF!</definedName>
    <definedName name="ENTER1">#REF!</definedName>
    <definedName name="ENTER2">#REF!</definedName>
    <definedName name="ENTER3">#REF!</definedName>
    <definedName name="ENTER4">#REF!</definedName>
    <definedName name="ENTERP1">#REF!</definedName>
    <definedName name="ENTERP2">#REF!</definedName>
    <definedName name="ENTERP3">#REF!</definedName>
    <definedName name="ENTERP4">#REF!</definedName>
    <definedName name="FINANC0">#REF!</definedName>
    <definedName name="FINANC1">#REF!</definedName>
    <definedName name="FINANC2">#REF!</definedName>
    <definedName name="FINANC3">#REF!</definedName>
    <definedName name="FINANC4">#REF!</definedName>
    <definedName name="FINANCE1">#REF!</definedName>
    <definedName name="FINANCE2">#REF!</definedName>
    <definedName name="FINANCE3">#REF!</definedName>
    <definedName name="FINANCE4">#REF!</definedName>
    <definedName name="LEADER0">#REF!</definedName>
    <definedName name="LEADER1">#REF!</definedName>
    <definedName name="LEADER2">#REF!</definedName>
    <definedName name="LEADER3">#REF!</definedName>
    <definedName name="LEADER4">#REF!</definedName>
    <definedName name="LEADERQ1">#REF!</definedName>
    <definedName name="OLE_LINK3" localSheetId="1">'1. ALL DATA'!#REF!</definedName>
    <definedName name="PARTC1">#REF!</definedName>
    <definedName name="PARTC2">#REF!</definedName>
    <definedName name="PARTC3">#REF!</definedName>
    <definedName name="PARTC4">#REF!</definedName>
    <definedName name="PARTQ1">#REF!</definedName>
    <definedName name="PARTQ2">#REF!</definedName>
    <definedName name="PARTQ3">#REF!</definedName>
    <definedName name="PARTQ4">#REF!</definedName>
    <definedName name="PLAN1">#REF!</definedName>
    <definedName name="PLAN2">#REF!</definedName>
    <definedName name="PLAN3">#REF!</definedName>
    <definedName name="PLAN4">#REF!</definedName>
    <definedName name="PLANNING0">#REF!</definedName>
    <definedName name="PLANNING1">#REF!</definedName>
    <definedName name="PLANNING2">#REF!</definedName>
    <definedName name="PLANNING3">#REF!</definedName>
    <definedName name="PLANNING4">#REF!</definedName>
    <definedName name="PLEG_1617">'1. ALL DATA'!#REF!</definedName>
    <definedName name="_xlnm.Print_Area" localSheetId="1">'1. ALL DATA'!$A$1:$AB$41</definedName>
    <definedName name="_xlnm.Print_Titles" localSheetId="1">'1. ALL DATA'!$3:$3</definedName>
    <definedName name="PSC_1617">'1. ALL DATA'!#REF!</definedName>
    <definedName name="PWBQ1">'3. % BY PRIORITY'!#REF!</definedName>
    <definedName name="Q1_Leader">#REF!</definedName>
    <definedName name="Q2_Leader">#REF!</definedName>
    <definedName name="Q3LEADER">#REF!</definedName>
    <definedName name="Q4_Leader">#REF!</definedName>
    <definedName name="RBV_Q1">'3. % BY PRIORITY'!$B$25:$F$43</definedName>
    <definedName name="RBV_Q2">'3. % BY PRIORITY'!$I$25:$N$43</definedName>
    <definedName name="RBV_Q3">'3. % BY PRIORITY'!$P$25:$U$43</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#REF!</definedName>
    <definedName name="REGUL2">#REF!</definedName>
    <definedName name="REGUL3">#REF!</definedName>
    <definedName name="REGUL4">#REF!</definedName>
    <definedName name="REGULATE1">#REF!</definedName>
    <definedName name="REGULATE2">#REF!</definedName>
    <definedName name="REGULATE3">#REF!</definedName>
    <definedName name="REGULATE4">#REF!</definedName>
    <definedName name="RS_Q1">#REF!</definedName>
    <definedName name="RS_Q2">#REF!</definedName>
    <definedName name="RS_Q3">#REF!</definedName>
    <definedName name="RS_Q4">#REF!</definedName>
    <definedName name="RSCQ1">#REF!</definedName>
    <definedName name="RSCQ2">#REF!</definedName>
    <definedName name="RSCQ3">#REF!</definedName>
    <definedName name="RSCQ4">#REF!</definedName>
    <definedName name="SC_Q1">#REF!</definedName>
    <definedName name="SC_Q2">#REF!</definedName>
    <definedName name="SC_Q3">#REF!</definedName>
    <definedName name="SC_Q4">#REF!</definedName>
    <definedName name="SCCQ1">#REF!</definedName>
    <definedName name="SCCQ2">#REF!</definedName>
    <definedName name="SCCQ3">#REF!</definedName>
    <definedName name="SCCQ4">#REF!</definedName>
    <definedName name="TCN_C_O">#REF!</definedName>
    <definedName name="TCN_C_Q1">#REF!</definedName>
    <definedName name="TCN_C_Q2">#REF!</definedName>
    <definedName name="TCN_C_Q3">#REF!</definedName>
    <definedName name="TCN_C_Q4">#REF!</definedName>
    <definedName name="TCN_C_Q5">#REF!</definedName>
    <definedName name="TCN_T_Q1">#REF!</definedName>
    <definedName name="TCN_T_Q2">#REF!</definedName>
    <definedName name="TCN_T_Q3">#REF!</definedName>
    <definedName name="TCN_T_Q4">#REF!</definedName>
    <definedName name="VFM_1617">'1. ALL DATA'!$A$5</definedName>
  </definedNames>
  <calcPr calcId="152511"/>
  <pivotCaches>
    <pivotCache cacheId="0" r:id="rId12"/>
  </pivotCaches>
</workbook>
</file>

<file path=xl/calcChain.xml><?xml version="1.0" encoding="utf-8"?>
<calcChain xmlns="http://schemas.openxmlformats.org/spreadsheetml/2006/main">
  <c r="C13" i="12" l="1"/>
  <c r="X41" i="4"/>
  <c r="X40" i="4"/>
  <c r="X39" i="4"/>
  <c r="X38" i="4"/>
  <c r="X36" i="4"/>
  <c r="X35" i="4"/>
  <c r="X33" i="4"/>
  <c r="X32" i="4"/>
  <c r="X31" i="4"/>
  <c r="X29" i="4"/>
  <c r="X28" i="4"/>
  <c r="X19" i="4"/>
  <c r="X18" i="4"/>
  <c r="X17" i="4"/>
  <c r="X16" i="4"/>
  <c r="X14" i="4"/>
  <c r="X13" i="4"/>
  <c r="X11" i="4"/>
  <c r="X10" i="4"/>
  <c r="X9" i="4"/>
  <c r="X7" i="4"/>
  <c r="X6" i="4"/>
  <c r="Q41" i="4"/>
  <c r="Q40" i="4"/>
  <c r="Q39" i="4"/>
  <c r="Q38" i="4"/>
  <c r="Q36" i="4"/>
  <c r="Q35" i="4"/>
  <c r="Q31" i="4"/>
  <c r="E7" i="11" s="1"/>
  <c r="Q29" i="4"/>
  <c r="Q28" i="4"/>
  <c r="Q19" i="4"/>
  <c r="Q18" i="4"/>
  <c r="Q17" i="4"/>
  <c r="Q16" i="4"/>
  <c r="Q14" i="4"/>
  <c r="Q13" i="4"/>
  <c r="Q9" i="4"/>
  <c r="Q7" i="4"/>
  <c r="Q6" i="4"/>
  <c r="J41" i="4"/>
  <c r="J40" i="4"/>
  <c r="J39" i="4"/>
  <c r="J38" i="4"/>
  <c r="J36" i="4"/>
  <c r="J35" i="4"/>
  <c r="J31" i="4"/>
  <c r="E7" i="10" s="1"/>
  <c r="J29" i="4"/>
  <c r="J28" i="4"/>
  <c r="J19" i="4"/>
  <c r="J18" i="4"/>
  <c r="J17" i="4"/>
  <c r="J16" i="4"/>
  <c r="J14" i="4"/>
  <c r="J13" i="4"/>
  <c r="J9" i="4"/>
  <c r="E5" i="10" s="1"/>
  <c r="J7" i="4"/>
  <c r="J6" i="4"/>
  <c r="C41" i="4"/>
  <c r="C40" i="4"/>
  <c r="C39" i="4"/>
  <c r="C38" i="4"/>
  <c r="C36" i="4"/>
  <c r="C35" i="4"/>
  <c r="C31" i="4"/>
  <c r="E7" i="9" s="1"/>
  <c r="C29" i="4"/>
  <c r="C28" i="4"/>
  <c r="C19" i="4"/>
  <c r="C18" i="4"/>
  <c r="C17" i="4"/>
  <c r="C16" i="4"/>
  <c r="C14" i="4"/>
  <c r="C13" i="4"/>
  <c r="C9" i="4"/>
  <c r="E5" i="9" s="1"/>
  <c r="C7" i="4"/>
  <c r="C6" i="4"/>
  <c r="J45" i="2"/>
  <c r="J46" i="2"/>
  <c r="J47" i="2"/>
  <c r="J48" i="2"/>
  <c r="J49" i="2"/>
  <c r="J50" i="2"/>
  <c r="J51" i="2"/>
  <c r="J52" i="2"/>
  <c r="J53" i="2"/>
  <c r="J54" i="2"/>
  <c r="J55" i="2"/>
  <c r="J56" i="2"/>
  <c r="J57" i="2"/>
  <c r="J58" i="2"/>
  <c r="J59" i="2"/>
  <c r="J60" i="2"/>
  <c r="J61"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 i="2"/>
  <c r="H4" i="2"/>
  <c r="F4" i="2"/>
  <c r="D4" i="2"/>
  <c r="G16" i="12"/>
  <c r="G15" i="12" l="1"/>
  <c r="C14" i="12"/>
  <c r="G13" i="12"/>
  <c r="G17" i="12"/>
  <c r="C11" i="12"/>
  <c r="G12" i="12"/>
  <c r="G14" i="12"/>
  <c r="G9" i="12"/>
  <c r="C12" i="12"/>
  <c r="C16" i="12"/>
  <c r="G11" i="12"/>
  <c r="G5" i="9"/>
  <c r="G5" i="10"/>
  <c r="C5" i="11"/>
  <c r="G7" i="11"/>
  <c r="C5" i="12"/>
  <c r="E5" i="12"/>
  <c r="C7" i="12"/>
  <c r="G7" i="12"/>
  <c r="E8" i="12"/>
  <c r="G8" i="12"/>
  <c r="E13" i="12"/>
  <c r="C8" i="12"/>
  <c r="C5" i="10"/>
  <c r="E9" i="12"/>
  <c r="C5" i="9"/>
  <c r="J42" i="4"/>
  <c r="K35" i="4" s="1"/>
  <c r="C7" i="9"/>
  <c r="G7" i="9"/>
  <c r="J20" i="4"/>
  <c r="K18" i="4" s="1"/>
  <c r="L18" i="4" s="1"/>
  <c r="G7" i="10"/>
  <c r="X42" i="4"/>
  <c r="Y31" i="4" s="1"/>
  <c r="C42" i="4"/>
  <c r="C7" i="10"/>
  <c r="X20" i="4"/>
  <c r="Y7" i="4" s="1"/>
  <c r="G5" i="12"/>
  <c r="E7" i="12"/>
  <c r="C9" i="12"/>
  <c r="E11" i="12"/>
  <c r="E16" i="12"/>
  <c r="C15" i="12"/>
  <c r="C17" i="12"/>
  <c r="E12" i="12"/>
  <c r="E14" i="12"/>
  <c r="E15" i="12"/>
  <c r="E17" i="12"/>
  <c r="C20" i="4"/>
  <c r="G5" i="11"/>
  <c r="Q20" i="4"/>
  <c r="Q21" i="4" s="1"/>
  <c r="Q42" i="4"/>
  <c r="R29" i="4" s="1"/>
  <c r="C7" i="11"/>
  <c r="E5" i="11"/>
  <c r="K9" i="4" l="1"/>
  <c r="L9" i="4" s="1"/>
  <c r="Y40" i="4"/>
  <c r="Z40" i="4" s="1"/>
  <c r="Y35" i="4"/>
  <c r="Y13" i="4"/>
  <c r="J21" i="4"/>
  <c r="M7" i="4" s="1"/>
  <c r="Y33" i="4"/>
  <c r="K16" i="4"/>
  <c r="L16" i="4" s="1"/>
  <c r="Y10" i="4"/>
  <c r="K38" i="4"/>
  <c r="L38" i="4" s="1"/>
  <c r="K40" i="4"/>
  <c r="L40" i="4" s="1"/>
  <c r="R6" i="4"/>
  <c r="K36" i="4"/>
  <c r="L35" i="4" s="1"/>
  <c r="Y19" i="4"/>
  <c r="Z19" i="4" s="1"/>
  <c r="K31" i="4"/>
  <c r="L31" i="4" s="1"/>
  <c r="K29" i="4"/>
  <c r="Y18" i="4"/>
  <c r="Z18" i="4" s="1"/>
  <c r="K41" i="4"/>
  <c r="L41" i="4" s="1"/>
  <c r="K39" i="4"/>
  <c r="L39" i="4" s="1"/>
  <c r="K28" i="4"/>
  <c r="J43" i="4"/>
  <c r="M36" i="4" s="1"/>
  <c r="Y39" i="4"/>
  <c r="Z39" i="4" s="1"/>
  <c r="K7" i="4"/>
  <c r="R19" i="4"/>
  <c r="S19" i="4" s="1"/>
  <c r="K19" i="4"/>
  <c r="L19" i="4" s="1"/>
  <c r="Y38" i="4"/>
  <c r="Z38" i="4" s="1"/>
  <c r="Y36" i="4"/>
  <c r="K6" i="4"/>
  <c r="K17" i="4"/>
  <c r="L17" i="4" s="1"/>
  <c r="R9" i="4"/>
  <c r="S9" i="4" s="1"/>
  <c r="K13" i="4"/>
  <c r="K14" i="4"/>
  <c r="R14" i="4"/>
  <c r="Y29" i="4"/>
  <c r="Y9" i="4"/>
  <c r="Y16" i="4"/>
  <c r="Z16" i="4" s="1"/>
  <c r="Y6" i="4"/>
  <c r="Z6" i="4" s="1"/>
  <c r="D39" i="4"/>
  <c r="E39" i="4" s="1"/>
  <c r="D29" i="4"/>
  <c r="D35" i="4"/>
  <c r="D40" i="4"/>
  <c r="E40" i="4" s="1"/>
  <c r="D41" i="4"/>
  <c r="E41" i="4" s="1"/>
  <c r="D31" i="4"/>
  <c r="E31" i="4" s="1"/>
  <c r="C43" i="4"/>
  <c r="D36" i="4"/>
  <c r="D38" i="4"/>
  <c r="E38" i="4" s="1"/>
  <c r="Y11" i="4"/>
  <c r="Y14" i="4"/>
  <c r="Y17" i="4"/>
  <c r="Z17" i="4" s="1"/>
  <c r="X21" i="4"/>
  <c r="AA9" i="4" s="1"/>
  <c r="AB9" i="4" s="1"/>
  <c r="D28" i="4"/>
  <c r="X43" i="4"/>
  <c r="Y32" i="4"/>
  <c r="Y41" i="4"/>
  <c r="Z41" i="4" s="1"/>
  <c r="Y28" i="4"/>
  <c r="T7" i="4"/>
  <c r="T9" i="4"/>
  <c r="U9" i="4" s="1"/>
  <c r="BB8" i="5" s="1"/>
  <c r="R16" i="4"/>
  <c r="S16" i="4" s="1"/>
  <c r="R13" i="4"/>
  <c r="R18" i="4"/>
  <c r="S18" i="4" s="1"/>
  <c r="D13" i="4"/>
  <c r="D18" i="4"/>
  <c r="E18" i="4" s="1"/>
  <c r="D17" i="4"/>
  <c r="E17" i="4" s="1"/>
  <c r="C21" i="4"/>
  <c r="D6" i="4"/>
  <c r="D19" i="4"/>
  <c r="E19" i="4" s="1"/>
  <c r="D14" i="4"/>
  <c r="D9" i="4"/>
  <c r="E9" i="4" s="1"/>
  <c r="D16" i="4"/>
  <c r="E16" i="4" s="1"/>
  <c r="D7" i="4"/>
  <c r="R7" i="4"/>
  <c r="R17" i="4"/>
  <c r="S17" i="4" s="1"/>
  <c r="T6" i="4"/>
  <c r="T14" i="4"/>
  <c r="T13" i="4"/>
  <c r="R36" i="4"/>
  <c r="R35" i="4"/>
  <c r="R39" i="4"/>
  <c r="S39" i="4" s="1"/>
  <c r="Q43" i="4"/>
  <c r="R40" i="4"/>
  <c r="S40" i="4" s="1"/>
  <c r="R28" i="4"/>
  <c r="S28" i="4" s="1"/>
  <c r="R41" i="4"/>
  <c r="S41" i="4" s="1"/>
  <c r="R31" i="4"/>
  <c r="S31" i="4" s="1"/>
  <c r="R38" i="4"/>
  <c r="S38" i="4" s="1"/>
  <c r="L28" i="4" l="1"/>
  <c r="H13" i="12"/>
  <c r="F9" i="12"/>
  <c r="Z31" i="4"/>
  <c r="M28" i="4"/>
  <c r="Z28" i="4"/>
  <c r="E28" i="4"/>
  <c r="Z13" i="4"/>
  <c r="M13" i="4"/>
  <c r="Z35" i="4"/>
  <c r="M9" i="4"/>
  <c r="N9" i="4" s="1"/>
  <c r="F5" i="10" s="1"/>
  <c r="M14" i="4"/>
  <c r="S13" i="4"/>
  <c r="F13" i="12"/>
  <c r="M6" i="4"/>
  <c r="N6" i="4" s="1"/>
  <c r="D5" i="10" s="1"/>
  <c r="L6" i="4"/>
  <c r="M35" i="4"/>
  <c r="N35" i="4" s="1"/>
  <c r="BA25" i="5" s="1"/>
  <c r="M29" i="4"/>
  <c r="U6" i="4"/>
  <c r="BB7" i="5" s="1"/>
  <c r="S6" i="4"/>
  <c r="M31" i="4"/>
  <c r="N31" i="4" s="1"/>
  <c r="F7" i="10" s="1"/>
  <c r="AA6" i="4"/>
  <c r="AA14" i="4"/>
  <c r="U13" i="4"/>
  <c r="H5" i="11" s="1"/>
  <c r="Z9" i="4"/>
  <c r="AA7" i="4"/>
  <c r="AA13" i="4"/>
  <c r="F5" i="11"/>
  <c r="AA10" i="4"/>
  <c r="AA11" i="4"/>
  <c r="E35" i="4"/>
  <c r="L13" i="4"/>
  <c r="F28" i="4"/>
  <c r="F36" i="4"/>
  <c r="F31" i="4"/>
  <c r="G31" i="4" s="1"/>
  <c r="F35" i="4"/>
  <c r="F29" i="4"/>
  <c r="S35" i="4"/>
  <c r="AA31" i="4"/>
  <c r="AB31" i="4" s="1"/>
  <c r="AA36" i="4"/>
  <c r="AA33" i="4"/>
  <c r="AA29" i="4"/>
  <c r="AA35" i="4"/>
  <c r="AA28" i="4"/>
  <c r="AA32" i="4"/>
  <c r="E6" i="4"/>
  <c r="E13" i="4"/>
  <c r="F14" i="4"/>
  <c r="F13" i="4"/>
  <c r="F7" i="4"/>
  <c r="F9" i="4"/>
  <c r="G9" i="4" s="1"/>
  <c r="F6" i="4"/>
  <c r="T31" i="4"/>
  <c r="U31" i="4" s="1"/>
  <c r="T36" i="4"/>
  <c r="T35" i="4"/>
  <c r="T28" i="4"/>
  <c r="T29" i="4"/>
  <c r="F5" i="12"/>
  <c r="BC8" i="5"/>
  <c r="D13" i="12" l="1"/>
  <c r="N28" i="4"/>
  <c r="D7" i="10" s="1"/>
  <c r="N13" i="4"/>
  <c r="BA9" i="5" s="1"/>
  <c r="BA24" i="5"/>
  <c r="BA8" i="5"/>
  <c r="H7" i="10"/>
  <c r="AB6" i="4"/>
  <c r="BC7" i="5" s="1"/>
  <c r="D5" i="11"/>
  <c r="BA7" i="5"/>
  <c r="G13" i="4"/>
  <c r="AZ9" i="5" s="1"/>
  <c r="AB13" i="4"/>
  <c r="BC9" i="5" s="1"/>
  <c r="BB9" i="5"/>
  <c r="D8" i="12"/>
  <c r="AB35" i="4"/>
  <c r="H7" i="12" s="1"/>
  <c r="F8" i="12"/>
  <c r="AB28" i="4"/>
  <c r="G35" i="4"/>
  <c r="G28" i="4"/>
  <c r="BC24" i="5"/>
  <c r="F7" i="12"/>
  <c r="AZ24" i="5"/>
  <c r="F7" i="9"/>
  <c r="F16" i="12"/>
  <c r="F11" i="12"/>
  <c r="F14" i="12"/>
  <c r="G6" i="4"/>
  <c r="F12" i="12"/>
  <c r="F15" i="12"/>
  <c r="F17" i="12"/>
  <c r="U35" i="4"/>
  <c r="H7" i="11" s="1"/>
  <c r="AZ8" i="5"/>
  <c r="F5" i="9"/>
  <c r="F7" i="11"/>
  <c r="BB24" i="5"/>
  <c r="U28" i="4"/>
  <c r="H9" i="12"/>
  <c r="H17" i="12" l="1"/>
  <c r="D9" i="12"/>
  <c r="BA23" i="5"/>
  <c r="D12" i="12"/>
  <c r="H5" i="10"/>
  <c r="D5" i="12"/>
  <c r="BC25" i="5"/>
  <c r="H14" i="12"/>
  <c r="H5" i="12"/>
  <c r="D11" i="12"/>
  <c r="H5" i="9"/>
  <c r="H11" i="12"/>
  <c r="D7" i="9"/>
  <c r="AZ23" i="5"/>
  <c r="AZ25" i="5"/>
  <c r="H7" i="9"/>
  <c r="H8" i="12"/>
  <c r="D7" i="12"/>
  <c r="BC23" i="5"/>
  <c r="BB25" i="5"/>
  <c r="D17" i="12"/>
  <c r="D16" i="12"/>
  <c r="AZ7" i="5"/>
  <c r="D5" i="9"/>
  <c r="H16" i="12"/>
  <c r="D15" i="12"/>
  <c r="H15" i="12"/>
  <c r="H12" i="12"/>
  <c r="D14" i="12"/>
  <c r="BB23" i="5"/>
  <c r="D7" i="11"/>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<sst xmlns="http://schemas.openxmlformats.org/spreadsheetml/2006/main" count="1488" uniqueCount="517">
  <si>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</si>
  <si>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</si>
  <si>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</si>
  <si>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</si>
  <si>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</si>
  <si>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</si>
  <si>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</si>
  <si>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</si>
  <si>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</si>
  <si>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</si>
  <si>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</si>
  <si>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</si>
  <si>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</si>
  <si>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</si>
  <si>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</si>
  <si>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</si>
  <si>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</si>
  <si>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</si>
  <si>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</si>
  <si>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</si>
  <si>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</si>
  <si>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</si>
  <si>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</si>
  <si>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</si>
  <si>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</si>
  <si>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</si>
  <si>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</si>
  <si>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</si>
  <si>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</si>
  <si>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</si>
  <si>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</si>
  <si>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</si>
  <si>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</si>
  <si>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</si>
  <si>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</si>
  <si>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</si>
  <si>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</si>
  <si>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</si>
  <si>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</si>
  <si>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</si>
  <si>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</si>
  <si>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</si>
  <si>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</si>
  <si>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</si>
  <si>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</si>
  <si>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</si>
  <si>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</si>
  <si>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</si>
  <si>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</si>
  <si>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</si>
  <si>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</si>
  <si>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</si>
  <si>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</si>
  <si>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</si>
  <si>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</si>
  <si>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</si>
  <si>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</si>
  <si>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</si>
  <si>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</si>
  <si>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</si>
  <si>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</si>
  <si>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</si>
  <si>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</si>
  <si>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</si>
  <si>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</si>
  <si>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</si>
  <si>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</si>
  <si>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</si>
  <si>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</si>
  <si>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</si>
  <si>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</si>
  <si>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</si>
  <si>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</si>
  <si>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</si>
  <si>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</si>
  <si>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</si>
  <si>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</si>
  <si>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</si>
  <si>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</si>
  <si>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</si>
  <si>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</si>
  <si>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</si>
  <si>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</si>
  <si>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</si>
  <si>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</si>
  <si>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</si>
  <si>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</si>
  <si>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</si>
  <si>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</si>
  <si>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</si>
  <si>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Planning</t>
  </si>
  <si>
    <t>Simon Morgan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</si>
  <si>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</si>
  <si>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</si>
  <si>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</si>
  <si>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</si>
  <si>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</si>
  <si>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</si>
  <si>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</si>
  <si>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</si>
  <si>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</si>
  <si>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</si>
  <si>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</si>
  <si>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</si>
  <si>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</si>
  <si>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</si>
  <si>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</si>
  <si>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</si>
  <si>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</si>
  <si>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</si>
  <si>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</si>
  <si>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</si>
  <si>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</si>
  <si>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</si>
  <si>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</si>
  <si>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</si>
  <si>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</si>
  <si>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</si>
  <si>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</si>
  <si>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</si>
  <si>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</si>
  <si>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</si>
  <si>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</si>
  <si>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</si>
  <si>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</si>
  <si>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</si>
  <si>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</si>
  <si>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</si>
  <si>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</si>
  <si>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</si>
  <si>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</si>
  <si>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</si>
  <si>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</si>
  <si>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</si>
  <si>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</si>
  <si>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</si>
  <si>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</si>
  <si>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</si>
  <si>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</si>
  <si>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</si>
  <si>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</si>
  <si>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</si>
  <si>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</si>
  <si>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</si>
  <si>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</si>
  <si>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</si>
  <si>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</si>
  <si>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</si>
  <si>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</si>
  <si>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</si>
  <si>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</si>
  <si>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</si>
  <si>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VFM51</t>
  </si>
  <si>
    <t>Value for Money Council Services</t>
  </si>
  <si>
    <t>Promoting Local Economic Growth</t>
  </si>
  <si>
    <t>Protecting and Strengthening Communities</t>
  </si>
  <si>
    <t>Value for Money Council Services - Protecting Your Money</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</si>
  <si>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</si>
  <si>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</si>
  <si>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</si>
  <si>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</si>
  <si>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</si>
  <si>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</si>
  <si>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</si>
  <si>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</si>
  <si>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</si>
  <si>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</si>
  <si>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</si>
  <si>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</si>
  <si>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</si>
  <si>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</si>
  <si>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</si>
  <si>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</si>
  <si>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</si>
  <si>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</si>
  <si>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</si>
  <si>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</si>
  <si>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</si>
  <si>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</si>
  <si>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</si>
  <si>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</si>
  <si>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Rachel Liddle</t>
  </si>
  <si>
    <t>1.5 missed bins per 10,000 collections</t>
  </si>
  <si>
    <t>Comments / Further action (Q1)
(IF APPLICABLE)</t>
  </si>
  <si>
    <t>Comments / Further action (Q3)
(IF APPLICABLE)</t>
  </si>
  <si>
    <t>Comments / Further action (Q4)
(IF APPLICABLE)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</si>
  <si>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</si>
  <si>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</si>
  <si>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</si>
  <si>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</si>
  <si>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</si>
  <si>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</si>
  <si>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</si>
  <si>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</si>
  <si>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</si>
  <si>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</si>
  <si>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</si>
  <si>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</si>
  <si>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</si>
  <si>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Thomas Deery</t>
  </si>
  <si>
    <t>End of year forecast as at end of Q1
(NUMERICAL INDICATORS ONLY)</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</si>
  <si>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</si>
  <si>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</si>
  <si>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</si>
  <si>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</si>
  <si>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</si>
  <si>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</si>
  <si>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</si>
  <si>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</si>
  <si>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</si>
  <si>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</si>
  <si>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</si>
  <si>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</si>
  <si>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</si>
  <si>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</si>
  <si>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</si>
  <si>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</si>
  <si>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</si>
  <si>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</si>
  <si>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</si>
  <si>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</si>
  <si>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</si>
  <si>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</si>
  <si>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</si>
  <si>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</si>
  <si>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</si>
  <si>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</si>
  <si>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</si>
  <si>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</si>
  <si>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</si>
  <si>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</si>
  <si>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</si>
  <si>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</si>
  <si>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</si>
  <si>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</si>
  <si>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</si>
  <si>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</si>
  <si>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</si>
  <si>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</si>
  <si>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</si>
  <si>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</si>
  <si>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</si>
  <si>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</si>
  <si>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</si>
  <si>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</si>
  <si>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</si>
  <si>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</si>
  <si>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</si>
  <si>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</si>
  <si>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</si>
  <si>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</si>
  <si>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</si>
  <si>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</si>
  <si>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</si>
  <si>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</si>
  <si>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</si>
  <si>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</si>
  <si>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</si>
  <si>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</si>
  <si>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</si>
  <si>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</si>
  <si>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</si>
  <si>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</si>
  <si>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</si>
  <si>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</si>
  <si>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</si>
  <si>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</si>
  <si>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</si>
  <si>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</si>
  <si>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</si>
  <si>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</si>
  <si>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</si>
  <si>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</si>
  <si>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</si>
  <si>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</si>
  <si>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</si>
  <si>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</si>
  <si>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</si>
  <si>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</si>
  <si>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</si>
  <si>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</si>
  <si>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</si>
  <si>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</si>
  <si>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</si>
  <si>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</si>
  <si>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</si>
  <si>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</si>
  <si>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</si>
  <si>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</si>
  <si>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</si>
  <si>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</si>
  <si>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</si>
  <si>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</si>
  <si>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</si>
  <si>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</si>
  <si>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</si>
  <si>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</si>
  <si>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</si>
  <si>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</si>
  <si>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</si>
  <si>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</si>
  <si>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</si>
  <si>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</si>
  <si>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</si>
  <si>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</si>
  <si>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</si>
  <si>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</si>
  <si>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Review Payment of Fees for the Independent Remuneration Panel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</si>
  <si>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</si>
  <si>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</si>
  <si>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</si>
  <si>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</si>
  <si>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</si>
  <si>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</si>
  <si>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</si>
  <si>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</si>
  <si>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New Contract With an External Building Services Contractor Commences
(June 2018)</t>
  </si>
  <si>
    <t>Undertake a Review of Community and Civil Enforcement  Role 
(October 2018)</t>
  </si>
  <si>
    <t>Deliver a Minimum of 2 Town Centre Events in Conjunction With Local Partners 
(October 2018)</t>
  </si>
  <si>
    <t>Investigate The Feasibility Of Securing External Funding To Further Develop And Improve The Brewhouse Facilities
(July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</si>
  <si>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</si>
  <si>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</si>
  <si>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</si>
  <si>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</si>
  <si>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</si>
  <si>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Introduce a Charging Policy for Requested FHRS Re-Inspections and Food Safety Advice to Businesses
(June 2018)</t>
  </si>
  <si>
    <t>Implement In-House Disabled Facility Grant Service
(April 2018)</t>
  </si>
  <si>
    <t>Complete a Review of the Public Health Funeral Policy
(September 2018)</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</si>
  <si>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</si>
  <si>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</si>
  <si>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</si>
  <si>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</si>
  <si>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</si>
  <si>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</si>
  <si>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</si>
  <si>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</si>
  <si>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</si>
  <si>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</si>
  <si>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</si>
  <si>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</si>
  <si>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Completed</t>
  </si>
  <si>
    <t>Legislation due to be implemented October 2018</t>
  </si>
  <si>
    <t>Public Health Funeral Policy is completed in draft</t>
  </si>
  <si>
    <t xml:space="preserve">In-house DFG service was fully implemented on 1st April 2018. </t>
  </si>
  <si>
    <t>On the 9th June 2018, the DASH Summer program was launched at Coopers Square Shopping Centre.</t>
  </si>
  <si>
    <t>Plans are underway to deliver these events through the Summer and Autumn</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</si>
  <si>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</si>
  <si>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</si>
  <si>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</si>
  <si>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</si>
  <si>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</si>
  <si>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</si>
  <si>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</si>
  <si>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</si>
  <si>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</si>
  <si>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</si>
  <si>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</si>
  <si>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</si>
  <si>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</si>
  <si>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</si>
  <si>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</si>
  <si>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</si>
  <si>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</si>
  <si>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The Member Workshop has been arranged for 18th July 2018.</t>
  </si>
  <si>
    <t>1 new project and 2 existing projects have been taken to completion.</t>
  </si>
  <si>
    <t>Contract awarded April 2018 and KPI's agreed with supplier</t>
  </si>
  <si>
    <t>Report and action plan being prepared in conjunction with managers and Equalities and Health Working Group.</t>
  </si>
  <si>
    <t>Facilities assisiting with selection of contractor</t>
  </si>
  <si>
    <t>Preliminary work to commence in August 2018</t>
  </si>
  <si>
    <t xml:space="preserve">Policies and procedures implemented before 25th May deadline. </t>
  </si>
  <si>
    <t>Will be monitored to ensure they remain fit for purpose.</t>
  </si>
  <si>
    <t>ESBC has implemented the Cabinet Office's secure email requirements, we still continue to meet the requirments of PSN whilst monitoring the ongoing changes proposed by NCSC</t>
  </si>
  <si>
    <t>100%
1474 requests received in quarter 1. All completed within time.</t>
  </si>
  <si>
    <t>A new charging regime was introduced in April including a premium validaiton service.</t>
  </si>
  <si>
    <t>This workload is on the Forward Plan for August CMT.</t>
  </si>
  <si>
    <t>Work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</si>
  <si>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</si>
  <si>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</si>
  <si>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</si>
  <si>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</si>
  <si>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</si>
  <si>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</si>
  <si>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</si>
  <si>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</si>
  <si>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</si>
  <si>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</si>
  <si>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</si>
  <si>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Review commenced April 2018 for completion in Summer 2018. Report due September.</t>
  </si>
  <si>
    <t>The Quarter 1 forecast indicates that the Council is on track to underspend for the full financial year.</t>
  </si>
  <si>
    <t>Will be completed during Quarter 2.</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</si>
  <si>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</si>
  <si>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</si>
  <si>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</si>
  <si>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</si>
  <si>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</si>
  <si>
    <t>6.54 days</t>
  </si>
  <si>
    <t>6.33 days</t>
  </si>
  <si>
    <t xml:space="preserve">Universal Credit Full Service is due to be introduced in East Staffordshire on 21/11/2018. As it takes the DWP 30 days to assess UC entitlement this will affect our New Claims processing from Q3 onwards. </t>
  </si>
  <si>
    <t>Stakeholder meeting took place 21/09/2018.</t>
  </si>
  <si>
    <t>Stakeholder meetings are being arranged monthly from October 2018. Members Briefing has been arranged for 14/11/2018.</t>
  </si>
  <si>
    <t>Completed - EDR signed September 2018</t>
  </si>
  <si>
    <t>Study completed and report issued to Deputy Leader September 2018</t>
  </si>
  <si>
    <t>Decision not to go ahead with automation currrently due to software not fully tested or in use in any Capita site. This will be reviewed within the next 6 months (by the end of March 2019)</t>
  </si>
  <si>
    <t>Plans approved August 2018</t>
  </si>
  <si>
    <t>Alterations commenced 28/09/2018 and are due to be finished mid-October.</t>
  </si>
  <si>
    <t>CT: 57.60%                                                                          NNDR: 60.19%</t>
  </si>
  <si>
    <t>CT: 98%                                                                          NNDR: 99%</t>
  </si>
  <si>
    <t>At the end of Q2, both Council Tax and Non Domestic Rates collections are exceeding original estimates: Ctax by 0.60% and Non Domestic Rates by 0.19%.</t>
  </si>
  <si>
    <t>Louise Kemplay</t>
  </si>
  <si>
    <t>103%                                                                                                    88%</t>
  </si>
  <si>
    <t>80%                                                                                                    85%</t>
  </si>
  <si>
    <t>£2,000,471.22                                                              £980,850.62                                                                    £71,341.76</t>
  </si>
  <si>
    <t>£1,900,000                                                              £500,000                                                                    £40,000</t>
  </si>
  <si>
    <t>In this quarter we 1. supported the Brewhouse autumn campaign with an event at Coopers Square Shopping Centre, 2. attended the National Playday event and 3. joined with partners to promote National Know Your Number campaign by offering free blood pressure testing.</t>
  </si>
  <si>
    <t>1st August we hosted that National Playday event at Shobnall Leisure Complex with a range of partners. 26th September, we held an event in conjunction with Burton Albion Community Trust and Coopers Square Shopping Centre to support National Fitness Day.</t>
  </si>
  <si>
    <t>Leisure Management outsourcing proposals are now expected to go before full Council in Q3.</t>
  </si>
  <si>
    <t>The Member Workshop was delivered in July.</t>
  </si>
  <si>
    <t xml:space="preserve">4 new projects and 2 existing projects have now been taken to completion. </t>
  </si>
  <si>
    <t>Surveys continue to be sent to customers to establish a baseline level.</t>
  </si>
  <si>
    <t>Internal audit completed which will feed into review. Report due to November cabinet.</t>
  </si>
  <si>
    <t>2.9 per 10,000
Equates to 281 missed bins in the second quarter from approximately 968,000 collections.</t>
  </si>
  <si>
    <t xml:space="preserve">Missed bins remains off target due to unfamiliarity with the collection rounds following the round changes across the Borough in March. However, Quarter 2 results indicate a significant improvement compared to quarter 1 and work will continue to improve this further. </t>
  </si>
  <si>
    <t>Gambling Act Policy is under current Consultation which closes on the 18th October 2018.</t>
  </si>
  <si>
    <t>Draft review report to be presented to CMT in October</t>
  </si>
  <si>
    <t>Charging policy fully operational</t>
  </si>
  <si>
    <t>Public Heath Funeral Policy approved via EDR in September 2018</t>
  </si>
  <si>
    <t>Completed in Quarter 1</t>
  </si>
  <si>
    <t>Review commenced April 2018 for completion in Summer 2018. Report postponed to enable additional information to be gathered and assessed. Now due in November.</t>
  </si>
  <si>
    <t>Through a data sharing agreement with DWP we now have access to employer information from HMRC. We can now issue Direct Earnings Attachments to employers which will increase our HBOP collection during 2018/19.</t>
  </si>
  <si>
    <t>Work commenced updating budget for key changes since budget was set in February 2018.  Budget guidelines established and key dates agreed.</t>
  </si>
  <si>
    <t>Officers have been keeping abreast of developments in relation to the new funding arrangements, including proposals for a simplified business rates retention system.  A consulation in relation to the fair funding review is anticpated in the next quarter, with consultation on business rates retention expected later this year or early next year.</t>
  </si>
  <si>
    <t>The accounts were approved by the Audit (Approval of Statement of Accounts) Committee on 25th July and subsequently published including an unqualified opinion issued by the Council's external auditors.</t>
  </si>
  <si>
    <t>A briefing on universal credit has been arranged for November.</t>
  </si>
  <si>
    <t>Members to be briefed in October 2018</t>
  </si>
  <si>
    <t>Responses are currently being analysed.</t>
  </si>
  <si>
    <t xml:space="preserve">The budget consultation opened on 7th September in line with the target.  </t>
  </si>
  <si>
    <t>In-house DFG service fully operational</t>
  </si>
  <si>
    <t>Payment kiosk completed September 2018</t>
  </si>
  <si>
    <t>Implementation date was put back as agreed with the supplier for this added value service, allowing additional time for the necessary background software to be fully installed and integrated with the Merchant Banking Service provider and reporting functions to be calibrated.</t>
  </si>
  <si>
    <t>The final evaluation has now been completed and the project team's recommendations will go to full Council Meeting on the 7th November.</t>
  </si>
  <si>
    <t xml:space="preserve">3 new projects </t>
  </si>
  <si>
    <t>This report will be presented to CMT in November</t>
  </si>
  <si>
    <t>Work on this report is underway</t>
  </si>
  <si>
    <t>Condition report was obtained on 21st September 2018.</t>
  </si>
  <si>
    <t>One briefing has been delivered. The second briefing is in the diary for January.</t>
  </si>
  <si>
    <t>Report presented to August CMT and signed off by EDR.</t>
  </si>
  <si>
    <t>3.9 per 10,000</t>
  </si>
  <si>
    <t>100%
1292 requests completed in 5 working days</t>
  </si>
  <si>
    <t>Legislation changed on 1st October 2018.
Report completed and scheduled to be presented to CMT in October and Licensing Committee in November</t>
  </si>
  <si>
    <t>Relevant audit of security arrangements scheduled for November 2018</t>
  </si>
  <si>
    <t>Review completed in July in line with the target, ahead of it being presented to CMT in August.</t>
  </si>
  <si>
    <t xml:space="preserve">Permission to apply granted by Arts Council England. </t>
  </si>
  <si>
    <t xml:space="preserve">Draft application currently being developed and quotes for all capital works obtained. </t>
  </si>
  <si>
    <t>There is one outstanding Debtors invoice of £45,557.13 that is now over 90 days old which HR and Legal teams are dealing with.</t>
  </si>
  <si>
    <t xml:space="preserve">The monitoring of the project delivery by the established Contracts Management team will commence with the mobilisation phase of the contract in November 2018. </t>
  </si>
  <si>
    <t>The Quarter 2 forecast indicates that the Council is on track to underspend for the full financial year.</t>
  </si>
  <si>
    <t xml:space="preserve">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The recruitment process commenced in November 2018 following this approval, with the appointment expected in early December. This resource will form an integral part of the mobilisation phase of the project, as well as the ongoing contract management post ‘go-live’. </t>
  </si>
  <si>
    <t xml:space="preserve">Delegated decision EDR signed. </t>
  </si>
  <si>
    <t>Star Chambers and Briefing to Conservative Away Day took place during this period.</t>
  </si>
  <si>
    <t>Government issued two new consultations in mid December, which are currently being reviewed by Officers.</t>
  </si>
  <si>
    <t>Analysis and reporting took place this quarter.</t>
  </si>
  <si>
    <t>On the 7th November Full Council approved the decision to award the Leisure Contract to Sport and Leisure Management. The Contract is due to commence 1st February.</t>
  </si>
  <si>
    <t>Report approved by Cabinet in November 2018.</t>
  </si>
  <si>
    <t>Report to be submitted to January 2019 Cabinet.</t>
  </si>
  <si>
    <t>All customers are sent a satisfaction survey on completion which will help estbalish the basline level.</t>
  </si>
  <si>
    <t>Review of public toilet provision completed November 2018. It was agreed to retain the current level of provision across the Borough.</t>
  </si>
  <si>
    <t>First update report of the Deputy Leader included in the Members briefing in December 2018. Second report due March 2019.</t>
  </si>
  <si>
    <t>2.28 per 10,000
Equates to 221 missed bins in the third quarter from a total of 968,000 collections</t>
  </si>
  <si>
    <t>3.36 per 10,000</t>
  </si>
  <si>
    <t xml:space="preserve">Missed bins remains off target due to unfamiliarity with the collection rounds following the round changes across the Borough in March. However, performance in quarter 3 continues to improve from both Q1 and Q2. </t>
  </si>
  <si>
    <t>Completed.</t>
  </si>
  <si>
    <t>In this quarter we joined with the East Staffordshire Diabetes group to raise awareness of Diabetes to local residents via a promotioned stand in Station Street as part of our ongoing health promotions work toward national Diabetes Day.</t>
  </si>
  <si>
    <t>100% 
880 requests achieved within 5 working days</t>
  </si>
  <si>
    <t xml:space="preserve">Following the appointment of SLM (Everyone Active) in November 2018, the monitoring of the project delivery by the established Contracts Management team commenced with the mobilisation phase of the contract in November 2018.
</t>
  </si>
  <si>
    <t>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A Contract Manager was appointed in November 2018 to oversee the leisure contract.</t>
  </si>
  <si>
    <t>The approved contract commenement date is 1st February 2019 and mobilisation and monitoiring will continue to be progressed.</t>
  </si>
  <si>
    <t>Completed in quarter 1</t>
  </si>
  <si>
    <t>2 existing projects have been taken to compltion.</t>
  </si>
  <si>
    <t>1.87 days</t>
  </si>
  <si>
    <t>2.81 days</t>
  </si>
  <si>
    <t>10 days</t>
  </si>
  <si>
    <t>11 days</t>
  </si>
  <si>
    <t>12 days</t>
  </si>
  <si>
    <t>6.95 days</t>
  </si>
  <si>
    <t>6.50 days</t>
  </si>
  <si>
    <t>110.68%;                                                                            86%</t>
  </si>
  <si>
    <t>80%;                                                                            85%</t>
  </si>
  <si>
    <t>We are now able to request deductions from claimant's earnings via Direct Earnings Attachments, enabling increased collection of outstanding overpayments.</t>
  </si>
  <si>
    <t xml:space="preserve">85.33%;                                                                           86.03%   </t>
  </si>
  <si>
    <t xml:space="preserve">98%;                                                                           99%   </t>
  </si>
  <si>
    <t>Target is annual.</t>
  </si>
  <si>
    <t>£2,054,697.70;                                                               £856,263.28;                                                                 £70,311.85</t>
  </si>
  <si>
    <t>£1,900,000;                                                               £500,000;                                                                 £40,000</t>
  </si>
  <si>
    <t>There is an outstanding Sundry Debt invoice of £45,557.13 where the Debtor is currently in Administration. We are waiting for Legal/HR to confirm when the invoice can be sent for write off approval.</t>
  </si>
  <si>
    <t>Stakeholder meetings have been held monthly fom July 2018 and a Member's Briefing was held in November 2018.</t>
  </si>
  <si>
    <t>Completed September 2018</t>
  </si>
  <si>
    <t>Completed March 2018</t>
  </si>
  <si>
    <t>Study was completed September 2018 with no perceived improvements identified currently due to automation not being widely used by Capita sites. SSCM will provide an update to HoS and DL during Q4 as Capita are intending to make further improvements to the automation modules.</t>
  </si>
  <si>
    <t xml:space="preserve">Installation fully completed behind schedule due to technical difficulties with the software. </t>
  </si>
  <si>
    <t>Plan approved by Cabinet August 2018 and alterations completed October 2018.</t>
  </si>
  <si>
    <t>Universal Credit Live Service was implemented in East Staffordshire by the DWP on 21/11/2018. UC claimants have at least 5 weeks to wait for their UC claim decision which will impact on our processing performance as we move in Q4.</t>
  </si>
  <si>
    <t xml:space="preserve">Arts Council England application for Capital refurbishment costs for the Brewhouse submitted 25 October 2018. We will be notified of the outcome of the application by the end of January 2019. </t>
  </si>
  <si>
    <t>The Gambiling Act Policy was adoped by Council in December 2018.</t>
  </si>
  <si>
    <t>Fully achieved in previous quarter.</t>
  </si>
  <si>
    <t>Universal credit briefing took place this quarter.</t>
  </si>
  <si>
    <t>Quarter 3 figures not yet available.</t>
  </si>
  <si>
    <t>The Independent Chair and Panel have been appointed by Council and will be meeting in January 2019.</t>
  </si>
  <si>
    <t>PSN audit completed and submission made, awaiting response, member briefing arranged.</t>
  </si>
  <si>
    <t>Completed in last quarter.</t>
  </si>
  <si>
    <t>Completed in first quarter.</t>
  </si>
  <si>
    <t>100&amp;</t>
  </si>
  <si>
    <t>Report prepared for CMT in February 2019.</t>
  </si>
  <si>
    <t>Completed in second quarter.</t>
  </si>
  <si>
    <t>Review of Community &amp; Civil Enforcement Role presented to and approved by CMT in October 2018.</t>
  </si>
  <si>
    <t>0.94 days</t>
  </si>
  <si>
    <t>Second briefing is on 15 January 2019.</t>
  </si>
  <si>
    <t>121.89%;                                         
87%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</si>
</sst>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64" x14ac:knownFonts="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b/>
      <i/>
      <sz val="12"/>
      <color rgb="FF000000"/>
      <name val="Arial"/>
      <family val="2"/>
    </font>
  </fonts>
  <fills count="21">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7" applyNumberFormat="0" applyFill="0" applyAlignment="0" applyProtection="0"/>
    <xf numFmtId="0" fontId="24" fillId="0" borderId="0" applyNumberFormat="0" applyFill="0" applyBorder="0" applyAlignment="0" applyProtection="0">
      <alignment vertical="top"/>
      <protection locked="0"/>
    </xf>
    <xf numFmtId="9" fontId="62" fillId="0" borderId="0" applyFont="0" applyFill="0" applyBorder="0" applyAlignment="0" applyProtection="0"/>
  </cellStyleXfs>
  <cellXfs count="377">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2"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23" fillId="7" borderId="7"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7"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7" xfId="2" applyFont="1" applyFill="1" applyAlignment="1">
      <alignment horizontal="left" vertical="center" wrapText="1"/>
    </xf>
    <xf numFmtId="0" fontId="25" fillId="8" borderId="7" xfId="3" applyFont="1" applyFill="1" applyBorder="1" applyAlignment="1" applyProtection="1">
      <alignment horizontal="center" vertical="center" wrapText="1"/>
    </xf>
    <xf numFmtId="0" fontId="2" fillId="8" borderId="7" xfId="2" applyFont="1" applyFill="1" applyAlignment="1">
      <alignment horizontal="left" vertical="center"/>
    </xf>
    <xf numFmtId="0" fontId="26" fillId="8" borderId="7" xfId="2" applyFont="1" applyFill="1" applyAlignment="1">
      <alignment horizontal="left" vertical="center"/>
    </xf>
    <xf numFmtId="0" fontId="28" fillId="7" borderId="7"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7" xfId="3" applyFont="1" applyFill="1" applyBorder="1" applyAlignment="1" applyProtection="1">
      <alignment horizontal="left" vertical="center" wrapText="1"/>
    </xf>
    <xf numFmtId="0" fontId="2" fillId="7" borderId="7" xfId="2" applyFont="1" applyFill="1" applyAlignment="1">
      <alignment horizontal="center" vertical="center" wrapText="1"/>
    </xf>
    <xf numFmtId="0" fontId="33" fillId="10" borderId="7"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7"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7"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7" xfId="3" applyFont="1" applyFill="1" applyBorder="1" applyAlignment="1" applyProtection="1">
      <alignment horizontal="center" vertical="center" wrapText="1"/>
    </xf>
    <xf numFmtId="0" fontId="13" fillId="9" borderId="7" xfId="3"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2" xfId="0" applyFont="1" applyFill="1" applyBorder="1" applyAlignment="1">
      <alignment vertical="center" wrapText="1"/>
    </xf>
    <xf numFmtId="0" fontId="6" fillId="7" borderId="2" xfId="0" applyFont="1" applyFill="1" applyBorder="1" applyAlignment="1">
      <alignment vertical="center" wrapText="1"/>
    </xf>
    <xf numFmtId="0" fontId="9" fillId="7" borderId="2" xfId="0" applyFont="1" applyFill="1" applyBorder="1" applyAlignment="1">
      <alignment vertical="center" wrapText="1"/>
    </xf>
    <xf numFmtId="10" fontId="7" fillId="7" borderId="0" xfId="0" applyNumberFormat="1" applyFont="1" applyFill="1" applyBorder="1" applyAlignment="1">
      <alignment horizontal="center"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0"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12" fillId="7" borderId="0" xfId="0" applyFont="1" applyFill="1" applyBorder="1" applyAlignment="1">
      <alignment vertical="center"/>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3" fillId="2" borderId="2" xfId="0" applyFont="1" applyFill="1" applyBorder="1" applyAlignment="1">
      <alignment vertical="center" wrapText="1"/>
    </xf>
    <xf numFmtId="0" fontId="2" fillId="13" borderId="2" xfId="0" applyFont="1" applyFill="1" applyBorder="1" applyAlignment="1">
      <alignment vertical="center" wrapText="1"/>
    </xf>
    <xf numFmtId="0" fontId="6" fillId="2" borderId="0" xfId="0" applyFont="1" applyFill="1" applyAlignment="1">
      <alignment horizontal="center" vertical="center"/>
    </xf>
    <xf numFmtId="0" fontId="2" fillId="13" borderId="2" xfId="0" applyFont="1" applyFill="1" applyBorder="1" applyAlignment="1">
      <alignment horizontal="center" vertical="center" wrapText="1"/>
    </xf>
    <xf numFmtId="0" fontId="12" fillId="7" borderId="0" xfId="0" applyFont="1" applyFill="1" applyAlignment="1">
      <alignment horizontal="center" vertical="center"/>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2"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2"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0" fontId="43" fillId="7" borderId="0" xfId="0" applyFont="1" applyFill="1" applyAlignment="1">
      <alignment vertical="center"/>
    </xf>
    <xf numFmtId="0" fontId="43" fillId="0" borderId="0" xfId="0" applyFont="1" applyAlignment="1">
      <alignment vertical="center"/>
    </xf>
    <xf numFmtId="0" fontId="42" fillId="2" borderId="0" xfId="0" applyFont="1" applyFill="1" applyBorder="1" applyAlignment="1">
      <alignment vertical="center" wrapText="1"/>
    </xf>
    <xf numFmtId="0" fontId="20" fillId="2" borderId="27" xfId="0" applyFont="1" applyFill="1" applyBorder="1" applyAlignment="1">
      <alignment vertical="center" wrapText="1"/>
    </xf>
    <xf numFmtId="0" fontId="20" fillId="2" borderId="11"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2" fillId="7" borderId="16" xfId="0" applyNumberFormat="1" applyFont="1" applyFill="1" applyBorder="1" applyAlignment="1">
      <alignment horizontal="center" vertical="center" wrapText="1"/>
    </xf>
    <xf numFmtId="9" fontId="0" fillId="0" borderId="0" xfId="0" applyNumberFormat="1" applyAlignment="1">
      <alignment vertical="center"/>
    </xf>
    <xf numFmtId="0" fontId="13" fillId="7" borderId="17" xfId="0" applyFont="1" applyFill="1" applyBorder="1" applyAlignment="1">
      <alignment horizontal="right" vertical="center" wrapText="1"/>
    </xf>
    <xf numFmtId="0" fontId="13" fillId="7" borderId="9" xfId="0" applyFont="1" applyFill="1" applyBorder="1" applyAlignment="1">
      <alignment horizontal="right" vertical="center" wrapText="1"/>
    </xf>
    <xf numFmtId="0" fontId="20" fillId="2" borderId="27" xfId="0" applyFont="1" applyFill="1" applyBorder="1" applyAlignment="1">
      <alignment horizontal="left" vertical="center" wrapText="1"/>
    </xf>
    <xf numFmtId="0" fontId="42" fillId="7" borderId="16" xfId="0" applyFont="1" applyFill="1" applyBorder="1" applyAlignment="1">
      <alignment horizontal="center" vertical="center" wrapText="1"/>
    </xf>
    <xf numFmtId="0" fontId="42" fillId="7" borderId="21" xfId="0" applyFont="1" applyFill="1" applyBorder="1" applyAlignment="1">
      <alignment horizontal="center" vertical="center" wrapText="1"/>
    </xf>
    <xf numFmtId="10" fontId="42" fillId="7" borderId="20" xfId="0" applyNumberFormat="1" applyFont="1" applyFill="1" applyBorder="1" applyAlignment="1">
      <alignment horizontal="center" vertical="center" wrapText="1"/>
    </xf>
    <xf numFmtId="0" fontId="42" fillId="7" borderId="19" xfId="0" applyFont="1" applyFill="1" applyBorder="1" applyAlignment="1">
      <alignment horizontal="center" vertical="center" wrapText="1"/>
    </xf>
    <xf numFmtId="10" fontId="42" fillId="7" borderId="19" xfId="0" applyNumberFormat="1" applyFont="1" applyFill="1" applyBorder="1" applyAlignment="1">
      <alignment horizontal="center" vertical="center" wrapText="1"/>
    </xf>
    <xf numFmtId="0" fontId="45" fillId="7" borderId="16" xfId="0" applyFont="1" applyFill="1" applyBorder="1" applyAlignment="1">
      <alignment horizontal="center" vertical="center" wrapText="1"/>
    </xf>
    <xf numFmtId="0" fontId="45" fillId="7" borderId="21" xfId="0" applyFont="1" applyFill="1" applyBorder="1" applyAlignment="1">
      <alignment horizontal="center" vertical="center" wrapText="1"/>
    </xf>
    <xf numFmtId="0" fontId="45" fillId="7" borderId="19" xfId="0" applyFont="1" applyFill="1" applyBorder="1" applyAlignment="1">
      <alignment horizontal="center" vertical="center" wrapText="1"/>
    </xf>
    <xf numFmtId="1" fontId="45" fillId="7" borderId="14" xfId="0" applyNumberFormat="1" applyFont="1" applyFill="1" applyBorder="1" applyAlignment="1">
      <alignment horizontal="center" vertical="center" wrapText="1"/>
    </xf>
    <xf numFmtId="0" fontId="45" fillId="7" borderId="14" xfId="0" applyFont="1" applyFill="1" applyBorder="1" applyAlignment="1">
      <alignment horizontal="center" vertical="center" wrapText="1"/>
    </xf>
    <xf numFmtId="0" fontId="40"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12" borderId="2" xfId="0"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64" fontId="3" fillId="7" borderId="0"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0" fillId="7" borderId="0" xfId="0" applyFont="1" applyFill="1" applyBorder="1" applyAlignment="1" applyProtection="1">
      <alignment vertical="center" wrapText="1"/>
    </xf>
    <xf numFmtId="0" fontId="40" fillId="7" borderId="0" xfId="0" applyFont="1" applyFill="1" applyAlignment="1" applyProtection="1">
      <alignment vertical="center" wrapText="1"/>
    </xf>
    <xf numFmtId="164" fontId="3" fillId="16"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164" fontId="3" fillId="16" borderId="6" xfId="0" applyNumberFormat="1"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1" fillId="15" borderId="2" xfId="0" applyFont="1" applyFill="1" applyBorder="1" applyAlignment="1" applyProtection="1">
      <alignment vertical="center" wrapText="1"/>
    </xf>
    <xf numFmtId="10" fontId="42" fillId="7" borderId="16" xfId="0" applyNumberFormat="1" applyFont="1" applyFill="1" applyBorder="1" applyAlignment="1">
      <alignment horizontal="center" vertical="center" wrapText="1"/>
    </xf>
    <xf numFmtId="10" fontId="42" fillId="2" borderId="0" xfId="0" applyNumberFormat="1" applyFont="1" applyFill="1" applyBorder="1" applyAlignment="1">
      <alignment vertical="center" wrapText="1"/>
    </xf>
    <xf numFmtId="10" fontId="42" fillId="2" borderId="11" xfId="0" applyNumberFormat="1" applyFont="1" applyFill="1" applyBorder="1" applyAlignment="1">
      <alignment vertical="center" wrapText="1"/>
    </xf>
    <xf numFmtId="0" fontId="2" fillId="7" borderId="0" xfId="0"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2" xfId="0" applyNumberFormat="1"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0" borderId="2" xfId="0" applyFont="1" applyFill="1" applyBorder="1" applyAlignment="1" applyProtection="1">
      <alignment vertical="center" wrapText="1"/>
    </xf>
    <xf numFmtId="1" fontId="3" fillId="14" borderId="2" xfId="0" applyNumberFormat="1" applyFont="1" applyFill="1" applyBorder="1" applyAlignment="1" applyProtection="1">
      <alignment horizontal="center" vertical="center" wrapText="1"/>
    </xf>
    <xf numFmtId="0" fontId="1" fillId="15" borderId="3" xfId="0" applyFont="1" applyFill="1" applyBorder="1" applyAlignment="1" applyProtection="1">
      <alignment horizontal="left" vertical="center" wrapText="1"/>
    </xf>
    <xf numFmtId="0" fontId="19" fillId="4" borderId="3" xfId="0" applyFont="1" applyFill="1" applyBorder="1" applyAlignment="1" applyProtection="1">
      <alignment horizontal="center" vertical="center" wrapText="1"/>
    </xf>
    <xf numFmtId="1" fontId="10" fillId="16" borderId="4" xfId="0" applyNumberFormat="1" applyFont="1" applyFill="1" applyBorder="1" applyAlignment="1" applyProtection="1">
      <alignment horizontal="left" vertical="center"/>
    </xf>
    <xf numFmtId="164" fontId="3" fillId="16" borderId="5" xfId="0" applyNumberFormat="1" applyFont="1" applyFill="1" applyBorder="1" applyAlignment="1" applyProtection="1">
      <alignment horizontal="center" vertical="center" wrapText="1"/>
    </xf>
    <xf numFmtId="164" fontId="3" fillId="16" borderId="5" xfId="0" applyNumberFormat="1"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49" fillId="7" borderId="0" xfId="0" applyFont="1" applyFill="1" applyProtection="1"/>
    <xf numFmtId="0" fontId="49" fillId="0" borderId="0" xfId="0" applyFont="1" applyProtection="1"/>
    <xf numFmtId="0" fontId="48" fillId="2" borderId="30" xfId="0" applyFont="1" applyFill="1" applyBorder="1" applyAlignment="1" applyProtection="1">
      <alignment horizontal="center" vertical="center" wrapText="1"/>
    </xf>
    <xf numFmtId="49" fontId="20" fillId="2" borderId="1" xfId="1" applyNumberFormat="1" applyFont="1" applyFill="1" applyBorder="1" applyAlignment="1" applyProtection="1">
      <alignment horizontal="center" vertical="center" wrapText="1"/>
    </xf>
    <xf numFmtId="0" fontId="50" fillId="7" borderId="0" xfId="0" applyFont="1" applyFill="1" applyProtection="1"/>
    <xf numFmtId="0" fontId="51" fillId="7" borderId="0" xfId="0" applyFont="1" applyFill="1" applyAlignment="1" applyProtection="1">
      <alignment horizontal="center" vertical="center"/>
    </xf>
    <xf numFmtId="0" fontId="52" fillId="7" borderId="2" xfId="0" applyFont="1" applyFill="1" applyBorder="1" applyAlignment="1" applyProtection="1">
      <alignment horizontal="center" vertical="center"/>
    </xf>
    <xf numFmtId="0" fontId="48" fillId="2" borderId="31" xfId="0" applyFont="1" applyFill="1" applyBorder="1" applyAlignment="1" applyProtection="1">
      <alignment horizontal="center" vertical="center" wrapText="1"/>
    </xf>
    <xf numFmtId="164" fontId="3" fillId="16" borderId="4" xfId="0" applyNumberFormat="1" applyFont="1" applyFill="1" applyBorder="1" applyAlignment="1" applyProtection="1">
      <alignment horizontal="center" vertical="center" wrapText="1"/>
    </xf>
    <xf numFmtId="0" fontId="53" fillId="0" borderId="0" xfId="3" applyFont="1" applyFill="1" applyBorder="1" applyAlignment="1" applyProtection="1">
      <alignment horizontal="left"/>
    </xf>
    <xf numFmtId="0" fontId="54" fillId="7" borderId="0" xfId="0" applyFont="1" applyFill="1" applyProtection="1"/>
    <xf numFmtId="0" fontId="54"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2"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0" fontId="12" fillId="0" borderId="0" xfId="0" applyFont="1" applyAlignment="1" applyProtection="1">
      <alignment wrapText="1"/>
    </xf>
    <xf numFmtId="0" fontId="12" fillId="7" borderId="2" xfId="0" applyFont="1" applyFill="1" applyBorder="1" applyAlignment="1" applyProtection="1">
      <alignment horizontal="center" vertical="center" wrapText="1"/>
    </xf>
    <xf numFmtId="0" fontId="49" fillId="0" borderId="0" xfId="0" applyFont="1" applyBorder="1" applyAlignment="1" applyProtection="1">
      <alignment wrapText="1"/>
    </xf>
    <xf numFmtId="0" fontId="1" fillId="15" borderId="10" xfId="0" applyFont="1" applyFill="1" applyBorder="1" applyAlignment="1" applyProtection="1">
      <alignment horizontal="left" vertical="center" wrapText="1"/>
    </xf>
    <xf numFmtId="0" fontId="19" fillId="4" borderId="10" xfId="0" applyFont="1" applyFill="1" applyBorder="1" applyAlignment="1" applyProtection="1">
      <alignment horizontal="center" vertical="center" wrapText="1"/>
    </xf>
    <xf numFmtId="0" fontId="2" fillId="5" borderId="2"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xf>
    <xf numFmtId="10" fontId="6" fillId="7" borderId="2"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1" fillId="2" borderId="0" xfId="0" applyFont="1" applyFill="1" applyAlignment="1">
      <alignment horizontal="center" vertical="center"/>
    </xf>
    <xf numFmtId="0" fontId="7"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5" xfId="0" applyFont="1" applyFill="1" applyBorder="1" applyAlignment="1">
      <alignment horizontal="center" vertical="center" wrapText="1"/>
    </xf>
    <xf numFmtId="10" fontId="7" fillId="7" borderId="5" xfId="0" applyNumberFormat="1" applyFont="1" applyFill="1" applyBorder="1" applyAlignment="1">
      <alignment horizontal="center" vertical="center" wrapText="1"/>
    </xf>
    <xf numFmtId="10" fontId="7" fillId="7" borderId="1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0" fontId="6" fillId="7" borderId="6"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2" fillId="7" borderId="2" xfId="0" applyFont="1" applyFill="1" applyBorder="1" applyAlignment="1">
      <alignment horizontal="center" vertical="center"/>
    </xf>
    <xf numFmtId="0" fontId="9" fillId="7" borderId="0"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4" xfId="0" applyFont="1" applyFill="1" applyBorder="1" applyAlignment="1">
      <alignment horizontal="left" vertical="center"/>
    </xf>
    <xf numFmtId="0" fontId="2" fillId="5" borderId="2" xfId="0" applyFont="1" applyFill="1" applyBorder="1" applyAlignment="1">
      <alignment horizontal="left" vertical="center"/>
    </xf>
    <xf numFmtId="0" fontId="2" fillId="0" borderId="0" xfId="0" applyFont="1" applyFill="1" applyBorder="1" applyAlignment="1">
      <alignment horizontal="left" vertical="center"/>
    </xf>
    <xf numFmtId="0" fontId="2" fillId="6" borderId="2" xfId="0" applyFont="1" applyFill="1" applyBorder="1" applyAlignment="1">
      <alignment horizontal="left" vertical="center"/>
    </xf>
    <xf numFmtId="0" fontId="2" fillId="7" borderId="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7" fillId="0" borderId="0" xfId="0" applyFont="1" applyFill="1" applyBorder="1" applyAlignment="1" applyProtection="1">
      <alignment horizontal="left" vertical="center"/>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0"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0" fillId="0" borderId="0" xfId="3" applyFont="1" applyFill="1" applyBorder="1" applyAlignment="1" applyProtection="1">
      <alignment horizontal="left" vertical="center"/>
    </xf>
    <xf numFmtId="1"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 fontId="20" fillId="16" borderId="2" xfId="0" applyNumberFormat="1" applyFont="1" applyFill="1" applyBorder="1" applyAlignment="1" applyProtection="1">
      <alignment horizontal="left" vertical="center"/>
    </xf>
    <xf numFmtId="0" fontId="20" fillId="17" borderId="2" xfId="0" applyFont="1" applyFill="1" applyBorder="1" applyAlignment="1" applyProtection="1">
      <alignment vertical="center" wrapText="1"/>
    </xf>
    <xf numFmtId="0" fontId="20" fillId="16" borderId="2" xfId="0" applyFont="1" applyFill="1" applyBorder="1" applyAlignment="1" applyProtection="1">
      <alignment horizontal="center" vertical="center" wrapText="1"/>
    </xf>
    <xf numFmtId="0" fontId="20" fillId="16" borderId="2" xfId="0" applyFont="1" applyFill="1" applyBorder="1" applyAlignment="1" applyProtection="1">
      <alignment vertical="top" wrapText="1"/>
    </xf>
    <xf numFmtId="0" fontId="20" fillId="16" borderId="2" xfId="0" applyFont="1" applyFill="1" applyBorder="1" applyAlignment="1" applyProtection="1">
      <alignment horizontal="center" wrapText="1"/>
    </xf>
    <xf numFmtId="0" fontId="7" fillId="19" borderId="2" xfId="0" applyFont="1" applyFill="1" applyBorder="1" applyAlignment="1" applyProtection="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40" fillId="7" borderId="0" xfId="0" applyFont="1" applyFill="1" applyAlignment="1" applyProtection="1">
      <alignment horizontal="center" vertical="center" wrapText="1"/>
    </xf>
    <xf numFmtId="0" fontId="40" fillId="0" borderId="0" xfId="0" applyFont="1" applyAlignment="1" applyProtection="1">
      <alignment horizontal="center" vertical="center" wrapText="1"/>
    </xf>
    <xf numFmtId="0" fontId="52" fillId="0" borderId="2" xfId="0" applyFont="1" applyFill="1" applyBorder="1" applyAlignment="1" applyProtection="1">
      <alignment horizontal="center" vertical="center"/>
    </xf>
    <xf numFmtId="0" fontId="61" fillId="7" borderId="3"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19" borderId="2" xfId="0" applyFont="1" applyFill="1" applyBorder="1" applyAlignment="1" applyProtection="1">
      <alignment horizontal="left" vertical="center" wrapText="1"/>
    </xf>
    <xf numFmtId="0" fontId="1" fillId="7" borderId="2"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47"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7" fillId="7" borderId="2" xfId="0" applyFont="1" applyFill="1" applyBorder="1" applyAlignment="1" applyProtection="1">
      <alignment horizontal="center" vertical="center" wrapText="1"/>
    </xf>
    <xf numFmtId="1" fontId="3" fillId="14"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left" vertical="center" wrapText="1"/>
    </xf>
    <xf numFmtId="0" fontId="52" fillId="7" borderId="1" xfId="0" applyFont="1" applyFill="1" applyBorder="1" applyAlignment="1" applyProtection="1">
      <alignment horizontal="center" vertical="center"/>
    </xf>
    <xf numFmtId="0" fontId="0" fillId="0" borderId="0" xfId="0" applyAlignment="1">
      <alignment horizontal="left" indent="1"/>
    </xf>
    <xf numFmtId="164" fontId="20" fillId="16" borderId="2" xfId="0" applyNumberFormat="1" applyFont="1" applyFill="1" applyBorder="1" applyAlignment="1" applyProtection="1">
      <alignment horizontal="center" vertical="center" wrapText="1"/>
    </xf>
    <xf numFmtId="0" fontId="20" fillId="16" borderId="2" xfId="0" applyFont="1" applyFill="1" applyBorder="1" applyAlignment="1" applyProtection="1">
      <alignment horizontal="left" vertical="center" wrapText="1"/>
    </xf>
    <xf numFmtId="164" fontId="20" fillId="16" borderId="2" xfId="0" applyNumberFormat="1" applyFont="1" applyFill="1" applyBorder="1" applyAlignment="1" applyProtection="1">
      <alignment horizontal="left" vertical="center" wrapText="1"/>
    </xf>
    <xf numFmtId="164" fontId="58" fillId="16" borderId="2" xfId="0" applyNumberFormat="1" applyFont="1" applyFill="1" applyBorder="1" applyAlignment="1" applyProtection="1">
      <alignment horizontal="center" vertical="center" wrapText="1"/>
    </xf>
    <xf numFmtId="1" fontId="20" fillId="16" borderId="2" xfId="0" applyNumberFormat="1" applyFont="1" applyFill="1" applyBorder="1" applyAlignment="1" applyProtection="1">
      <alignment horizontal="center" vertical="center" wrapText="1"/>
    </xf>
    <xf numFmtId="0" fontId="49" fillId="7" borderId="0" xfId="0" applyFont="1" applyFill="1" applyBorder="1" applyAlignment="1" applyProtection="1">
      <alignment wrapText="1"/>
    </xf>
    <xf numFmtId="0" fontId="4" fillId="7" borderId="0" xfId="0" applyFont="1" applyFill="1" applyAlignment="1" applyProtection="1">
      <alignment wrapText="1"/>
    </xf>
    <xf numFmtId="0" fontId="43"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57"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57" fillId="7" borderId="0" xfId="0" applyFont="1" applyFill="1" applyAlignment="1" applyProtection="1">
      <alignment horizontal="left" vertical="top" wrapText="1"/>
    </xf>
    <xf numFmtId="0" fontId="46"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3" fillId="7" borderId="0" xfId="0" applyFont="1" applyFill="1" applyAlignment="1" applyProtection="1">
      <alignment horizontal="left" vertical="center" wrapText="1"/>
    </xf>
    <xf numFmtId="0" fontId="43" fillId="7" borderId="0" xfId="0" applyFont="1" applyFill="1" applyAlignment="1" applyProtection="1">
      <alignment horizontal="center" vertical="center" wrapText="1"/>
    </xf>
    <xf numFmtId="0" fontId="59" fillId="7" borderId="0" xfId="0" applyFont="1" applyFill="1" applyAlignment="1" applyProtection="1">
      <alignment horizontal="center" vertical="center" wrapText="1"/>
    </xf>
    <xf numFmtId="0" fontId="43" fillId="7" borderId="0" xfId="0" applyFont="1" applyFill="1" applyAlignment="1" applyProtection="1">
      <alignment horizontal="left" vertical="top" wrapText="1"/>
    </xf>
    <xf numFmtId="0" fontId="59"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1" fillId="7" borderId="0" xfId="0" applyFont="1" applyFill="1" applyAlignment="1" applyProtection="1">
      <alignment wrapText="1"/>
    </xf>
    <xf numFmtId="0" fontId="43" fillId="7" borderId="0" xfId="0" applyFont="1" applyFill="1" applyAlignment="1" applyProtection="1">
      <alignment horizontal="left" wrapText="1"/>
    </xf>
    <xf numFmtId="0" fontId="4" fillId="7" borderId="0" xfId="0" applyFont="1" applyFill="1" applyAlignment="1" applyProtection="1">
      <alignment horizontal="left" wrapText="1"/>
    </xf>
    <xf numFmtId="0" fontId="43" fillId="7" borderId="0" xfId="0" applyFont="1" applyFill="1" applyAlignment="1" applyProtection="1">
      <alignment horizontal="center" wrapText="1"/>
    </xf>
    <xf numFmtId="1" fontId="43"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2" xfId="0" applyFont="1" applyFill="1" applyBorder="1" applyAlignment="1" applyProtection="1">
      <alignment horizontal="left" vertical="center" wrapText="1"/>
    </xf>
    <xf numFmtId="9" fontId="34" fillId="7" borderId="2" xfId="0" applyNumberFormat="1" applyFont="1" applyFill="1" applyBorder="1" applyAlignment="1" applyProtection="1">
      <alignment horizontal="left" vertical="center" wrapText="1"/>
    </xf>
    <xf numFmtId="0" fontId="47" fillId="7" borderId="2"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34" fillId="7" borderId="2" xfId="0" applyFont="1" applyFill="1" applyBorder="1" applyAlignment="1" applyProtection="1">
      <alignment horizontal="left" vertical="top" wrapText="1"/>
    </xf>
    <xf numFmtId="0" fontId="63" fillId="0" borderId="2" xfId="0" applyFont="1" applyFill="1" applyBorder="1" applyAlignment="1" applyProtection="1">
      <alignment horizontal="left" vertical="top" wrapText="1"/>
    </xf>
    <xf numFmtId="164" fontId="58" fillId="16" borderId="2"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7" fillId="19" borderId="2" xfId="0" applyFont="1" applyFill="1" applyBorder="1" applyAlignment="1" applyProtection="1">
      <alignment horizontal="left" vertical="top" wrapText="1"/>
    </xf>
    <xf numFmtId="0" fontId="34" fillId="4" borderId="2" xfId="0"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top" wrapText="1"/>
    </xf>
    <xf numFmtId="0" fontId="34" fillId="4" borderId="2" xfId="0" applyFont="1" applyFill="1" applyBorder="1" applyAlignment="1" applyProtection="1">
      <alignment horizontal="left" vertical="top" wrapText="1"/>
    </xf>
    <xf numFmtId="0" fontId="34" fillId="0" borderId="2" xfId="0" applyFont="1" applyFill="1" applyBorder="1" applyAlignment="1" applyProtection="1">
      <alignment horizontal="left" vertical="center" wrapText="1"/>
      <protection locked="0"/>
    </xf>
    <xf numFmtId="0" fontId="20" fillId="16" borderId="2" xfId="0"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wrapText="1"/>
      <protection locked="0"/>
    </xf>
    <xf numFmtId="0" fontId="19" fillId="4" borderId="51" xfId="0" applyFont="1" applyFill="1" applyBorder="1" applyAlignment="1" applyProtection="1">
      <alignment horizontal="center" vertical="center" wrapText="1"/>
    </xf>
    <xf numFmtId="0" fontId="39" fillId="7" borderId="2" xfId="0" applyFont="1" applyFill="1" applyBorder="1" applyAlignment="1" applyProtection="1">
      <alignment horizontal="center" vertical="center" wrapText="1"/>
    </xf>
    <xf numFmtId="0" fontId="0" fillId="0" borderId="2" xfId="0" applyFill="1" applyBorder="1" applyAlignment="1" applyProtection="1">
      <alignment horizontal="left" vertical="top" wrapText="1"/>
    </xf>
    <xf numFmtId="9" fontId="34" fillId="0" borderId="2" xfId="0" applyNumberFormat="1" applyFont="1" applyFill="1" applyBorder="1" applyAlignment="1" applyProtection="1">
      <alignment horizontal="left" vertical="center" wrapText="1"/>
    </xf>
    <xf numFmtId="49" fontId="34" fillId="0" borderId="2" xfId="4" applyNumberFormat="1" applyFont="1" applyFill="1" applyBorder="1" applyAlignment="1" applyProtection="1">
      <alignment horizontal="left" vertical="center" wrapText="1"/>
    </xf>
    <xf numFmtId="0" fontId="47" fillId="0" borderId="2" xfId="0" applyFont="1" applyFill="1" applyBorder="1" applyAlignment="1" applyProtection="1">
      <alignment horizontal="left" vertical="center" wrapText="1"/>
      <protection locked="0"/>
    </xf>
    <xf numFmtId="0" fontId="47" fillId="0" borderId="2" xfId="0" applyFont="1" applyFill="1" applyBorder="1" applyAlignment="1" applyProtection="1">
      <alignment horizontal="left" vertical="top" wrapText="1"/>
      <protection locked="0"/>
    </xf>
    <xf numFmtId="9" fontId="47" fillId="0" borderId="2" xfId="0" applyNumberFormat="1" applyFont="1" applyFill="1"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0" fontId="19" fillId="4" borderId="6" xfId="0" applyFont="1" applyFill="1" applyBorder="1" applyAlignment="1" applyProtection="1">
      <alignment horizontal="center" vertical="center" wrapText="1"/>
    </xf>
    <xf numFmtId="0" fontId="52" fillId="7" borderId="3" xfId="0" applyFont="1" applyFill="1" applyBorder="1" applyAlignment="1" applyProtection="1">
      <alignment horizontal="center" vertical="center"/>
    </xf>
    <xf numFmtId="0" fontId="51" fillId="7" borderId="2" xfId="0" applyFont="1" applyFill="1" applyBorder="1" applyAlignment="1" applyProtection="1">
      <alignment horizontal="center" vertical="center"/>
    </xf>
    <xf numFmtId="0" fontId="2" fillId="9" borderId="7" xfId="2" applyFont="1" applyFill="1" applyAlignment="1">
      <alignment horizontal="center" vertical="center" wrapText="1"/>
    </xf>
    <xf numFmtId="0" fontId="55" fillId="8" borderId="48" xfId="3" applyFont="1" applyFill="1" applyBorder="1" applyAlignment="1" applyProtection="1">
      <alignment horizontal="center" vertical="center" wrapText="1"/>
    </xf>
    <xf numFmtId="0" fontId="55" fillId="8" borderId="49" xfId="3" applyFont="1" applyFill="1" applyBorder="1" applyAlignment="1" applyProtection="1">
      <alignment horizontal="center" vertical="center" wrapText="1"/>
    </xf>
    <xf numFmtId="0" fontId="55" fillId="8" borderId="50" xfId="3" applyFont="1" applyFill="1" applyBorder="1" applyAlignment="1" applyProtection="1">
      <alignment horizontal="center" vertical="center" wrapText="1"/>
    </xf>
    <xf numFmtId="0" fontId="2" fillId="9" borderId="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7"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7" xfId="2" applyFont="1" applyFill="1" applyBorder="1" applyAlignment="1">
      <alignment horizontal="center" vertical="center" wrapText="1"/>
    </xf>
    <xf numFmtId="0" fontId="2" fillId="11" borderId="7" xfId="2" applyFont="1" applyFill="1" applyAlignment="1">
      <alignment horizontal="center" vertical="center" wrapText="1"/>
    </xf>
    <xf numFmtId="1" fontId="56" fillId="8" borderId="32" xfId="0" applyNumberFormat="1" applyFont="1" applyFill="1" applyBorder="1" applyAlignment="1" applyProtection="1">
      <alignment horizontal="left" vertical="center" wrapText="1"/>
    </xf>
    <xf numFmtId="1" fontId="56" fillId="8" borderId="33" xfId="0" applyNumberFormat="1" applyFont="1" applyFill="1" applyBorder="1" applyAlignment="1" applyProtection="1">
      <alignment horizontal="left" vertical="center" wrapText="1"/>
    </xf>
    <xf numFmtId="1" fontId="56" fillId="8" borderId="34" xfId="0" applyNumberFormat="1" applyFont="1" applyFill="1" applyBorder="1" applyAlignment="1" applyProtection="1">
      <alignment horizontal="left" vertical="center" wrapText="1"/>
    </xf>
    <xf numFmtId="10" fontId="7" fillId="0" borderId="2" xfId="0" applyNumberFormat="1" applyFont="1" applyFill="1" applyBorder="1" applyAlignment="1">
      <alignment horizontal="center" vertical="center" wrapText="1"/>
    </xf>
    <xf numFmtId="10" fontId="10" fillId="3" borderId="2" xfId="0" applyNumberFormat="1" applyFont="1" applyFill="1" applyBorder="1" applyAlignment="1">
      <alignment horizontal="center" vertical="center" wrapText="1"/>
    </xf>
    <xf numFmtId="10" fontId="21" fillId="6" borderId="2"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0" fontId="21" fillId="5" borderId="2" xfId="0" applyNumberFormat="1" applyFont="1" applyFill="1" applyBorder="1" applyAlignment="1">
      <alignment horizontal="center" vertical="center" wrapText="1"/>
    </xf>
    <xf numFmtId="0" fontId="2" fillId="6" borderId="2" xfId="0" applyFont="1" applyFill="1" applyBorder="1" applyAlignment="1">
      <alignment vertical="center" wrapText="1"/>
    </xf>
    <xf numFmtId="0" fontId="44" fillId="8" borderId="32" xfId="0" applyFont="1" applyFill="1" applyBorder="1" applyAlignment="1">
      <alignment horizontal="left" vertical="center" wrapText="1"/>
    </xf>
    <xf numFmtId="0" fontId="44" fillId="8" borderId="33" xfId="0" applyFont="1" applyFill="1" applyBorder="1" applyAlignment="1">
      <alignment horizontal="left" vertical="center" wrapText="1"/>
    </xf>
    <xf numFmtId="0" fontId="44" fillId="8" borderId="34" xfId="0" applyFont="1" applyFill="1" applyBorder="1" applyAlignment="1">
      <alignment horizontal="left" vertical="center" wrapText="1"/>
    </xf>
    <xf numFmtId="0" fontId="44" fillId="8" borderId="35" xfId="0" applyFont="1" applyFill="1" applyBorder="1" applyAlignment="1">
      <alignment horizontal="left" vertical="center" wrapText="1"/>
    </xf>
    <xf numFmtId="0" fontId="44" fillId="8" borderId="0" xfId="0" applyFont="1" applyFill="1" applyBorder="1" applyAlignment="1">
      <alignment horizontal="left" vertical="center" wrapText="1"/>
    </xf>
    <xf numFmtId="0" fontId="44" fillId="8" borderId="36" xfId="0" applyFont="1" applyFill="1" applyBorder="1" applyAlignment="1">
      <alignment horizontal="left" vertical="center" wrapText="1"/>
    </xf>
    <xf numFmtId="0" fontId="44" fillId="8" borderId="37" xfId="0" applyFont="1" applyFill="1" applyBorder="1" applyAlignment="1">
      <alignment horizontal="left" vertical="center" wrapText="1"/>
    </xf>
    <xf numFmtId="0" fontId="44" fillId="8" borderId="38" xfId="0" applyFont="1" applyFill="1" applyBorder="1" applyAlignment="1">
      <alignment horizontal="left" vertical="center" wrapText="1"/>
    </xf>
    <xf numFmtId="0" fontId="44" fillId="8" borderId="39" xfId="0" applyFont="1" applyFill="1" applyBorder="1" applyAlignment="1">
      <alignment horizontal="left" vertical="center" wrapText="1"/>
    </xf>
    <xf numFmtId="0" fontId="44" fillId="7" borderId="28" xfId="0" applyFont="1" applyFill="1" applyBorder="1" applyAlignment="1">
      <alignment horizontal="center" vertical="center" wrapText="1"/>
    </xf>
    <xf numFmtId="0" fontId="44" fillId="7" borderId="29" xfId="0" applyFont="1" applyFill="1" applyBorder="1" applyAlignment="1">
      <alignment horizontal="center" vertical="center" wrapText="1"/>
    </xf>
    <xf numFmtId="0" fontId="31" fillId="14" borderId="18" xfId="0"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1" fontId="11" fillId="8" borderId="40" xfId="0" applyNumberFormat="1" applyFont="1" applyFill="1" applyBorder="1" applyAlignment="1" applyProtection="1">
      <alignment horizontal="left"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155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0.94871794871794879</c:v>
                </c:pt>
                <c:pt idx="1">
                  <c:v>0.94000000000000006</c:v>
                </c:pt>
                <c:pt idx="2">
                  <c:v>0.94230769230769229</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5.128205128205128E-2</c:v>
                </c:pt>
                <c:pt idx="1">
                  <c:v>0.06</c:v>
                </c:pt>
                <c:pt idx="2">
                  <c:v>5.7692307692307696E-2</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2451368"/>
        <c:axId val="342447840"/>
      </c:lineChart>
      <c:catAx>
        <c:axId val="342451368"/>
        <c:scaling>
          <c:orientation val="minMax"/>
        </c:scaling>
        <c:delete val="0"/>
        <c:axPos val="b"/>
        <c:numFmt formatCode="General" sourceLinked="0"/>
        <c:majorTickMark val="out"/>
        <c:minorTickMark val="none"/>
        <c:tickLblPos val="nextTo"/>
        <c:txPr>
          <a:bodyPr/>
          <a:lstStyle/>
          <a:p>
            <a:pPr>
              <a:defRPr lang="en-US"/>
            </a:pPr>
            <a:endParaRPr lang="en-US"/>
          </a:p>
        </c:txPr>
        <c:crossAx val="342447840"/>
        <c:crosses val="autoZero"/>
        <c:auto val="1"/>
        <c:lblAlgn val="ctr"/>
        <c:lblOffset val="100"/>
        <c:noMultiLvlLbl val="0"/>
      </c:catAx>
      <c:valAx>
        <c:axId val="3424478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24513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0.94871794871794879</c:v>
                </c:pt>
                <c:pt idx="1">
                  <c:v>0.94000000000000006</c:v>
                </c:pt>
                <c:pt idx="2">
                  <c:v>0.94230769230769229</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5.128205128205128E-2</c:v>
                </c:pt>
                <c:pt idx="1">
                  <c:v>0.06</c:v>
                </c:pt>
                <c:pt idx="2">
                  <c:v>5.7692307692307696E-2</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2450976"/>
        <c:axId val="342449800"/>
      </c:lineChart>
      <c:catAx>
        <c:axId val="342450976"/>
        <c:scaling>
          <c:orientation val="minMax"/>
        </c:scaling>
        <c:delete val="0"/>
        <c:axPos val="b"/>
        <c:numFmt formatCode="General" sourceLinked="0"/>
        <c:majorTickMark val="out"/>
        <c:minorTickMark val="none"/>
        <c:tickLblPos val="nextTo"/>
        <c:txPr>
          <a:bodyPr/>
          <a:lstStyle/>
          <a:p>
            <a:pPr>
              <a:defRPr lang="en-US"/>
            </a:pPr>
            <a:endParaRPr lang="en-US"/>
          </a:p>
        </c:txPr>
        <c:crossAx val="342449800"/>
        <c:crosses val="autoZero"/>
        <c:auto val="1"/>
        <c:lblAlgn val="ctr"/>
        <c:lblOffset val="100"/>
        <c:noMultiLvlLbl val="0"/>
      </c:catAx>
      <c:valAx>
        <c:axId val="3424498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2450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0.94000000000000006</c:v>
                </c:pt>
                <c:pt idx="1">
                  <c:v>0</c:v>
                </c:pt>
                <c:pt idx="2">
                  <c:v>0.06</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0.94000000000000006</c:v>
                </c:pt>
                <c:pt idx="1">
                  <c:v>0</c:v>
                </c:pt>
                <c:pt idx="2">
                  <c:v>0.06</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0.94230769230769229</c:v>
                </c:pt>
                <c:pt idx="1">
                  <c:v>0</c:v>
                </c:pt>
                <c:pt idx="2">
                  <c:v>5.7692307692307696E-2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0.94230769230769229</c:v>
                </c:pt>
                <c:pt idx="1">
                  <c:v>0</c:v>
                </c:pt>
                <c:pt idx="2">
                  <c:v>5.7692307692307696E-2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64"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10" zoomScale="70" zoomScaleNormal="70" workbookViewId="0">
      <selection activeCell="A2" sqref="A2"/>
    </sheetView>
  </sheetViews>
  <sheetFormatPr defaultColWidth="9.140625" defaultRowHeight="12.75" x14ac:dyDescent="0.25"/>
  <cols>
    <col min="1" max="1" width="30" style="14" customWidth="1"/>
    <col min="2" max="2" width="26.5703125" style="14" customWidth="1"/>
    <col min="3" max="4" width="25.5703125" style="14" customWidth="1"/>
    <col min="5" max="5" width="16.7109375" style="14" customWidth="1"/>
    <col min="6" max="6" width="28.28515625" style="14" customWidth="1"/>
    <col min="7" max="8" width="25.5703125" style="14" customWidth="1"/>
    <col min="9" max="9" width="20.28515625" style="14" bestFit="1" customWidth="1"/>
    <col min="10" max="16384" width="9.140625" style="14"/>
  </cols>
  <sheetData>
    <row r="1" spans="1:9" ht="43.5" customHeight="1" thickBot="1" x14ac:dyDescent="0.3">
      <c r="A1" s="19" t="s">
        <v>293</v>
      </c>
      <c r="B1" s="19"/>
      <c r="C1" s="10"/>
      <c r="D1" s="10"/>
      <c r="E1" s="10"/>
      <c r="F1" s="10"/>
      <c r="G1" s="10"/>
      <c r="H1" s="10"/>
      <c r="I1" s="10"/>
    </row>
    <row r="2" spans="1:9" s="11" customFormat="1" ht="27" customHeight="1" thickTop="1" thickBot="1" x14ac:dyDescent="0.3">
      <c r="A2" s="17" t="s">
        <v>71</v>
      </c>
      <c r="B2" s="18"/>
      <c r="C2" s="15"/>
      <c r="D2" s="15"/>
      <c r="E2" s="15"/>
      <c r="F2" s="23" t="s">
        <v>49</v>
      </c>
      <c r="G2" s="16" t="s">
        <v>158</v>
      </c>
      <c r="H2" s="16" t="s">
        <v>159</v>
      </c>
      <c r="I2" s="16" t="s">
        <v>160</v>
      </c>
    </row>
    <row r="3" spans="1:9" s="11" customFormat="1" ht="27" customHeight="1" thickTop="1" thickBot="1" x14ac:dyDescent="0.3">
      <c r="A3" s="17" t="s">
        <v>77</v>
      </c>
      <c r="B3" s="18"/>
      <c r="C3" s="15"/>
      <c r="D3" s="15"/>
      <c r="E3" s="15"/>
      <c r="F3" s="23" t="s">
        <v>67</v>
      </c>
      <c r="G3" s="23" t="s">
        <v>68</v>
      </c>
      <c r="H3" s="23" t="s">
        <v>69</v>
      </c>
      <c r="I3" s="23" t="s">
        <v>70</v>
      </c>
    </row>
    <row r="4" spans="1:9" s="11" customFormat="1" ht="27" customHeight="1" thickTop="1" thickBot="1" x14ac:dyDescent="0.3">
      <c r="A4" s="17" t="s">
        <v>72</v>
      </c>
      <c r="B4" s="18"/>
      <c r="C4" s="18"/>
      <c r="D4" s="18"/>
      <c r="E4" s="18"/>
      <c r="F4" s="23" t="s">
        <v>50</v>
      </c>
      <c r="G4" s="18"/>
      <c r="H4" s="18"/>
      <c r="I4" s="16"/>
    </row>
    <row r="5" spans="1:9" ht="8.25" customHeight="1" thickTop="1" x14ac:dyDescent="0.25">
      <c r="B5" s="12"/>
      <c r="C5" s="12"/>
      <c r="D5" s="12"/>
      <c r="E5" s="12"/>
      <c r="F5" s="12"/>
      <c r="G5" s="12"/>
      <c r="H5" s="12"/>
    </row>
    <row r="6" spans="1:9" ht="8.25" customHeight="1" thickBot="1" x14ac:dyDescent="0.3">
      <c r="B6" s="12"/>
      <c r="C6" s="13"/>
      <c r="D6" s="13"/>
      <c r="E6" s="12"/>
      <c r="F6" s="12"/>
      <c r="G6" s="13"/>
      <c r="H6" s="13"/>
    </row>
    <row r="7" spans="1:9" s="36" customFormat="1" ht="55.5" thickTop="1" thickBot="1" x14ac:dyDescent="0.3">
      <c r="A7" s="34"/>
      <c r="B7" s="34"/>
      <c r="C7" s="37" t="s">
        <v>51</v>
      </c>
      <c r="D7" s="37" t="s">
        <v>57</v>
      </c>
      <c r="E7" s="35"/>
      <c r="F7" s="34"/>
      <c r="G7" s="38" t="s">
        <v>58</v>
      </c>
      <c r="H7" s="38" t="s">
        <v>59</v>
      </c>
    </row>
    <row r="8" spans="1:9" s="27" customFormat="1" ht="17.25" thickTop="1" thickBot="1" x14ac:dyDescent="0.3">
      <c r="A8" s="335" t="s">
        <v>60</v>
      </c>
      <c r="B8" s="338" t="s">
        <v>52</v>
      </c>
      <c r="C8" s="25" t="s">
        <v>53</v>
      </c>
      <c r="D8" s="25" t="s">
        <v>53</v>
      </c>
      <c r="E8" s="26"/>
      <c r="F8" s="332" t="s">
        <v>75</v>
      </c>
      <c r="G8" s="25" t="s">
        <v>164</v>
      </c>
      <c r="H8" s="25" t="s">
        <v>164</v>
      </c>
    </row>
    <row r="9" spans="1:9" s="27" customFormat="1" ht="17.25" thickTop="1" thickBot="1" x14ac:dyDescent="0.3">
      <c r="A9" s="336"/>
      <c r="B9" s="338"/>
      <c r="C9" s="25" t="s">
        <v>54</v>
      </c>
      <c r="D9" s="25" t="s">
        <v>54</v>
      </c>
      <c r="E9" s="26"/>
      <c r="F9" s="333"/>
      <c r="G9" s="25" t="s">
        <v>165</v>
      </c>
      <c r="H9" s="25" t="s">
        <v>165</v>
      </c>
    </row>
    <row r="10" spans="1:9" s="27" customFormat="1" ht="17.25" thickTop="1" thickBot="1" x14ac:dyDescent="0.3">
      <c r="A10" s="336"/>
      <c r="B10" s="338"/>
      <c r="C10" s="25" t="s">
        <v>55</v>
      </c>
      <c r="D10" s="25" t="s">
        <v>55</v>
      </c>
      <c r="E10" s="26"/>
      <c r="F10" s="333"/>
      <c r="G10" s="25" t="s">
        <v>166</v>
      </c>
      <c r="H10" s="25" t="s">
        <v>166</v>
      </c>
    </row>
    <row r="11" spans="1:9" s="27" customFormat="1" ht="17.25" thickTop="1" thickBot="1" x14ac:dyDescent="0.3">
      <c r="A11" s="336"/>
      <c r="B11" s="338"/>
      <c r="C11" s="25" t="s">
        <v>56</v>
      </c>
      <c r="D11" s="25" t="s">
        <v>56</v>
      </c>
      <c r="E11" s="26"/>
      <c r="F11" s="334"/>
      <c r="G11" s="25" t="s">
        <v>167</v>
      </c>
      <c r="H11" s="25" t="s">
        <v>167</v>
      </c>
    </row>
    <row r="12" spans="1:9" s="27" customFormat="1" ht="6" customHeight="1" thickTop="1" thickBot="1" x14ac:dyDescent="0.3">
      <c r="A12" s="336"/>
      <c r="B12" s="24"/>
      <c r="C12" s="24"/>
      <c r="D12" s="24"/>
      <c r="E12" s="26"/>
      <c r="F12" s="24"/>
      <c r="G12" s="30"/>
      <c r="H12" s="30"/>
    </row>
    <row r="13" spans="1:9" s="27" customFormat="1" ht="17.25" thickTop="1" thickBot="1" x14ac:dyDescent="0.3">
      <c r="A13" s="336"/>
      <c r="B13" s="338" t="s">
        <v>161</v>
      </c>
      <c r="C13" s="25" t="s">
        <v>53</v>
      </c>
      <c r="D13" s="25" t="s">
        <v>53</v>
      </c>
      <c r="E13" s="26"/>
      <c r="F13" s="332" t="s">
        <v>87</v>
      </c>
      <c r="G13" s="25" t="s">
        <v>164</v>
      </c>
      <c r="H13" s="25" t="s">
        <v>164</v>
      </c>
    </row>
    <row r="14" spans="1:9" s="27" customFormat="1" ht="17.25" thickTop="1" thickBot="1" x14ac:dyDescent="0.3">
      <c r="A14" s="336"/>
      <c r="B14" s="338"/>
      <c r="C14" s="25" t="s">
        <v>54</v>
      </c>
      <c r="D14" s="25" t="s">
        <v>54</v>
      </c>
      <c r="E14" s="26"/>
      <c r="F14" s="333"/>
      <c r="G14" s="25" t="s">
        <v>165</v>
      </c>
      <c r="H14" s="25" t="s">
        <v>165</v>
      </c>
    </row>
    <row r="15" spans="1:9" s="27" customFormat="1" ht="17.25" thickTop="1" thickBot="1" x14ac:dyDescent="0.3">
      <c r="A15" s="336"/>
      <c r="B15" s="338"/>
      <c r="C15" s="25" t="s">
        <v>55</v>
      </c>
      <c r="D15" s="25" t="s">
        <v>55</v>
      </c>
      <c r="E15" s="26"/>
      <c r="F15" s="333"/>
      <c r="G15" s="25" t="s">
        <v>166</v>
      </c>
      <c r="H15" s="25" t="s">
        <v>166</v>
      </c>
    </row>
    <row r="16" spans="1:9" s="27" customFormat="1" ht="17.25" thickTop="1" thickBot="1" x14ac:dyDescent="0.3">
      <c r="A16" s="336"/>
      <c r="B16" s="338"/>
      <c r="C16" s="25" t="s">
        <v>56</v>
      </c>
      <c r="D16" s="25" t="s">
        <v>56</v>
      </c>
      <c r="E16" s="26"/>
      <c r="F16" s="334"/>
      <c r="G16" s="25" t="s">
        <v>167</v>
      </c>
      <c r="H16" s="25" t="s">
        <v>167</v>
      </c>
    </row>
    <row r="17" spans="1:8" s="27" customFormat="1" ht="6" customHeight="1" thickTop="1" thickBot="1" x14ac:dyDescent="0.3">
      <c r="A17" s="336"/>
      <c r="B17" s="24"/>
      <c r="C17" s="24"/>
      <c r="D17" s="24"/>
      <c r="E17" s="26"/>
      <c r="F17" s="24"/>
      <c r="G17" s="24"/>
      <c r="H17" s="24"/>
    </row>
    <row r="18" spans="1:8" s="27" customFormat="1" ht="17.25" customHeight="1" thickTop="1" thickBot="1" x14ac:dyDescent="0.3">
      <c r="A18" s="336"/>
      <c r="B18" s="338" t="s">
        <v>162</v>
      </c>
      <c r="C18" s="25" t="s">
        <v>53</v>
      </c>
      <c r="D18" s="25" t="s">
        <v>53</v>
      </c>
      <c r="E18" s="26"/>
      <c r="F18" s="328" t="s">
        <v>204</v>
      </c>
      <c r="G18" s="25" t="s">
        <v>164</v>
      </c>
      <c r="H18" s="25" t="s">
        <v>164</v>
      </c>
    </row>
    <row r="19" spans="1:8" s="27" customFormat="1" ht="17.25" thickTop="1" thickBot="1" x14ac:dyDescent="0.3">
      <c r="A19" s="336"/>
      <c r="B19" s="338"/>
      <c r="C19" s="25" t="s">
        <v>54</v>
      </c>
      <c r="D19" s="25" t="s">
        <v>54</v>
      </c>
      <c r="E19" s="26"/>
      <c r="F19" s="328"/>
      <c r="G19" s="25" t="s">
        <v>165</v>
      </c>
      <c r="H19" s="25" t="s">
        <v>165</v>
      </c>
    </row>
    <row r="20" spans="1:8" s="27" customFormat="1" ht="17.25" thickTop="1" thickBot="1" x14ac:dyDescent="0.3">
      <c r="A20" s="336"/>
      <c r="B20" s="338"/>
      <c r="C20" s="25" t="s">
        <v>55</v>
      </c>
      <c r="D20" s="25" t="s">
        <v>55</v>
      </c>
      <c r="E20" s="26"/>
      <c r="F20" s="328"/>
      <c r="G20" s="25" t="s">
        <v>166</v>
      </c>
      <c r="H20" s="25" t="s">
        <v>166</v>
      </c>
    </row>
    <row r="21" spans="1:8" s="27" customFormat="1" ht="17.25" thickTop="1" thickBot="1" x14ac:dyDescent="0.3">
      <c r="A21" s="336"/>
      <c r="B21" s="338"/>
      <c r="C21" s="25" t="s">
        <v>56</v>
      </c>
      <c r="D21" s="25" t="s">
        <v>56</v>
      </c>
      <c r="E21" s="26"/>
      <c r="F21" s="328"/>
      <c r="G21" s="25" t="s">
        <v>167</v>
      </c>
      <c r="H21" s="25" t="s">
        <v>167</v>
      </c>
    </row>
    <row r="22" spans="1:8" s="27" customFormat="1" ht="6" customHeight="1" thickTop="1" thickBot="1" x14ac:dyDescent="0.3">
      <c r="A22" s="336"/>
      <c r="B22" s="24"/>
      <c r="C22" s="24"/>
      <c r="D22" s="24"/>
      <c r="E22" s="26"/>
      <c r="F22" s="24"/>
      <c r="G22" s="24"/>
      <c r="H22" s="24"/>
    </row>
    <row r="23" spans="1:8" s="27" customFormat="1" ht="17.25" customHeight="1" thickTop="1" thickBot="1" x14ac:dyDescent="0.3">
      <c r="A23" s="336"/>
      <c r="B23" s="338" t="s">
        <v>163</v>
      </c>
      <c r="C23" s="25" t="s">
        <v>53</v>
      </c>
      <c r="D23" s="25" t="s">
        <v>53</v>
      </c>
      <c r="E23" s="26"/>
      <c r="F23" s="328" t="s">
        <v>186</v>
      </c>
      <c r="G23" s="25" t="s">
        <v>164</v>
      </c>
      <c r="H23" s="25" t="s">
        <v>164</v>
      </c>
    </row>
    <row r="24" spans="1:8" s="27" customFormat="1" ht="17.25" thickTop="1" thickBot="1" x14ac:dyDescent="0.3">
      <c r="A24" s="336"/>
      <c r="B24" s="338"/>
      <c r="C24" s="25" t="s">
        <v>54</v>
      </c>
      <c r="D24" s="25" t="s">
        <v>54</v>
      </c>
      <c r="E24" s="26"/>
      <c r="F24" s="328"/>
      <c r="G24" s="25" t="s">
        <v>165</v>
      </c>
      <c r="H24" s="25" t="s">
        <v>165</v>
      </c>
    </row>
    <row r="25" spans="1:8" s="27" customFormat="1" ht="17.25" thickTop="1" thickBot="1" x14ac:dyDescent="0.3">
      <c r="A25" s="336"/>
      <c r="B25" s="338"/>
      <c r="C25" s="25" t="s">
        <v>55</v>
      </c>
      <c r="D25" s="25" t="s">
        <v>55</v>
      </c>
      <c r="E25" s="26"/>
      <c r="F25" s="328"/>
      <c r="G25" s="25" t="s">
        <v>166</v>
      </c>
      <c r="H25" s="25" t="s">
        <v>166</v>
      </c>
    </row>
    <row r="26" spans="1:8" s="27" customFormat="1" ht="17.25" thickTop="1" thickBot="1" x14ac:dyDescent="0.3">
      <c r="A26" s="337"/>
      <c r="B26" s="338"/>
      <c r="C26" s="25" t="s">
        <v>56</v>
      </c>
      <c r="D26" s="25" t="s">
        <v>56</v>
      </c>
      <c r="E26" s="26"/>
      <c r="F26" s="328"/>
      <c r="G26" s="25" t="s">
        <v>167</v>
      </c>
      <c r="H26" s="25" t="s">
        <v>167</v>
      </c>
    </row>
    <row r="27" spans="1:8" ht="6" customHeight="1" thickTop="1" thickBot="1" x14ac:dyDescent="0.3">
      <c r="A27" s="12"/>
      <c r="B27" s="12"/>
      <c r="C27" s="12"/>
      <c r="D27" s="12"/>
      <c r="E27" s="12"/>
      <c r="F27" s="24"/>
      <c r="G27" s="24"/>
      <c r="H27" s="24"/>
    </row>
    <row r="28" spans="1:8" ht="17.25" thickTop="1" thickBot="1" x14ac:dyDescent="0.3">
      <c r="F28" s="328" t="s">
        <v>187</v>
      </c>
      <c r="G28" s="25" t="s">
        <v>164</v>
      </c>
      <c r="H28" s="25" t="s">
        <v>164</v>
      </c>
    </row>
    <row r="29" spans="1:8" ht="17.25" thickTop="1" thickBot="1" x14ac:dyDescent="0.3">
      <c r="F29" s="328"/>
      <c r="G29" s="25" t="s">
        <v>165</v>
      </c>
      <c r="H29" s="25" t="s">
        <v>165</v>
      </c>
    </row>
    <row r="30" spans="1:8" ht="17.25" customHeight="1" thickTop="1" thickBot="1" x14ac:dyDescent="0.3">
      <c r="A30" s="329" t="s">
        <v>179</v>
      </c>
      <c r="F30" s="328"/>
      <c r="G30" s="25" t="s">
        <v>166</v>
      </c>
      <c r="H30" s="25" t="s">
        <v>166</v>
      </c>
    </row>
    <row r="31" spans="1:8" ht="19.5" customHeight="1" thickTop="1" thickBot="1" x14ac:dyDescent="0.3">
      <c r="A31" s="330"/>
      <c r="F31" s="328"/>
      <c r="G31" s="25" t="s">
        <v>167</v>
      </c>
      <c r="H31" s="25" t="s">
        <v>167</v>
      </c>
    </row>
    <row r="32" spans="1:8" ht="6" customHeight="1" thickTop="1" thickBot="1" x14ac:dyDescent="0.3">
      <c r="A32" s="330"/>
      <c r="F32" s="24"/>
      <c r="G32" s="24"/>
      <c r="H32" s="24"/>
    </row>
    <row r="33" spans="1:8" ht="19.5" customHeight="1" thickTop="1" thickBot="1" x14ac:dyDescent="0.3">
      <c r="A33" s="330"/>
      <c r="F33" s="328" t="s">
        <v>38</v>
      </c>
      <c r="G33" s="25" t="s">
        <v>164</v>
      </c>
      <c r="H33" s="25" t="s">
        <v>164</v>
      </c>
    </row>
    <row r="34" spans="1:8" ht="19.5" customHeight="1" thickTop="1" thickBot="1" x14ac:dyDescent="0.3">
      <c r="A34" s="330"/>
      <c r="F34" s="328"/>
      <c r="G34" s="25" t="s">
        <v>165</v>
      </c>
      <c r="H34" s="25" t="s">
        <v>165</v>
      </c>
    </row>
    <row r="35" spans="1:8" ht="19.5" customHeight="1" thickTop="1" thickBot="1" x14ac:dyDescent="0.3">
      <c r="A35" s="331"/>
      <c r="F35" s="328"/>
      <c r="G35" s="25" t="s">
        <v>166</v>
      </c>
      <c r="H35" s="25" t="s">
        <v>166</v>
      </c>
    </row>
    <row r="36" spans="1:8" ht="16.5" thickBot="1" x14ac:dyDescent="0.3">
      <c r="F36" s="328"/>
      <c r="G36" s="25" t="s">
        <v>167</v>
      </c>
      <c r="H36" s="25" t="s">
        <v>167</v>
      </c>
    </row>
    <row r="37" spans="1:8" ht="6" customHeight="1" thickTop="1" thickBot="1" x14ac:dyDescent="0.3">
      <c r="F37" s="24"/>
      <c r="G37" s="24"/>
      <c r="H37" s="24"/>
    </row>
    <row r="38" spans="1:8" ht="16.5" customHeight="1" thickTop="1" thickBot="1" x14ac:dyDescent="0.3">
      <c r="F38" s="328" t="s">
        <v>205</v>
      </c>
      <c r="G38" s="25" t="s">
        <v>164</v>
      </c>
      <c r="H38" s="25" t="s">
        <v>164</v>
      </c>
    </row>
    <row r="39" spans="1:8" ht="17.25" thickTop="1" thickBot="1" x14ac:dyDescent="0.3">
      <c r="F39" s="328"/>
      <c r="G39" s="25" t="s">
        <v>165</v>
      </c>
      <c r="H39" s="25" t="s">
        <v>165</v>
      </c>
    </row>
    <row r="40" spans="1:8" ht="17.25" thickTop="1" thickBot="1" x14ac:dyDescent="0.3">
      <c r="F40" s="328"/>
      <c r="G40" s="25" t="s">
        <v>166</v>
      </c>
      <c r="H40" s="25" t="s">
        <v>166</v>
      </c>
    </row>
    <row r="41" spans="1:8" ht="17.25" thickTop="1" thickBot="1" x14ac:dyDescent="0.3">
      <c r="F41" s="328"/>
      <c r="G41" s="25" t="s">
        <v>167</v>
      </c>
      <c r="H41" s="25" t="s">
        <v>167</v>
      </c>
    </row>
    <row r="42" spans="1:8" ht="13.5" customHeight="1" thickTop="1" x14ac:dyDescent="0.25"/>
    <row r="43" spans="1:8" ht="12.75" customHeight="1" x14ac:dyDescent="0.25"/>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x14ac:dyDescent="0.2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x14ac:dyDescent="0.3">
      <c r="A1" s="238" t="s">
        <v>61</v>
      </c>
    </row>
    <row r="2" spans="1:7" ht="24" customHeight="1" x14ac:dyDescent="0.25">
      <c r="A2" s="368" t="s">
        <v>178</v>
      </c>
      <c r="B2" s="369"/>
      <c r="C2" s="369"/>
      <c r="D2" s="369"/>
      <c r="E2" s="369"/>
      <c r="F2" s="369"/>
      <c r="G2" s="370"/>
    </row>
    <row r="3" spans="1:7" ht="24" customHeight="1" x14ac:dyDescent="0.25">
      <c r="A3" s="371"/>
      <c r="B3" s="372"/>
      <c r="C3" s="372"/>
      <c r="D3" s="372"/>
      <c r="E3" s="372"/>
      <c r="F3" s="372"/>
      <c r="G3" s="373"/>
    </row>
    <row r="4" spans="1:7" ht="24" customHeight="1" thickBot="1" x14ac:dyDescent="0.3">
      <c r="A4" s="374"/>
      <c r="B4" s="375"/>
      <c r="C4" s="375"/>
      <c r="D4" s="375"/>
      <c r="E4" s="375"/>
      <c r="F4" s="375"/>
      <c r="G4" s="376"/>
    </row>
    <row r="5" spans="1:7" x14ac:dyDescent="0.25">
      <c r="A5" s="167" t="s">
        <v>291</v>
      </c>
      <c r="B5" t="s">
        <v>208</v>
      </c>
    </row>
    <row r="7" spans="1:7" x14ac:dyDescent="0.25">
      <c r="A7" s="167" t="s">
        <v>177</v>
      </c>
      <c r="B7" t="s">
        <v>209</v>
      </c>
    </row>
    <row r="8" spans="1:7" x14ac:dyDescent="0.25">
      <c r="A8" s="169" t="s">
        <v>154</v>
      </c>
      <c r="B8" s="168">
        <v>14</v>
      </c>
    </row>
    <row r="9" spans="1:7" x14ac:dyDescent="0.25">
      <c r="A9" s="266" t="s">
        <v>84</v>
      </c>
      <c r="B9" s="168">
        <v>1</v>
      </c>
    </row>
    <row r="10" spans="1:7" x14ac:dyDescent="0.25">
      <c r="A10" s="266" t="s">
        <v>90</v>
      </c>
      <c r="B10" s="168">
        <v>7</v>
      </c>
    </row>
    <row r="11" spans="1:7" x14ac:dyDescent="0.25">
      <c r="A11" s="266" t="s">
        <v>206</v>
      </c>
      <c r="B11" s="168">
        <v>6</v>
      </c>
    </row>
    <row r="12" spans="1:7" x14ac:dyDescent="0.25">
      <c r="A12" s="169" t="s">
        <v>155</v>
      </c>
      <c r="B12" s="168">
        <v>50</v>
      </c>
    </row>
    <row r="13" spans="1:7" x14ac:dyDescent="0.25">
      <c r="A13" s="266" t="s">
        <v>84</v>
      </c>
      <c r="B13" s="168">
        <v>12</v>
      </c>
    </row>
    <row r="14" spans="1:7" x14ac:dyDescent="0.25">
      <c r="A14" s="266" t="s">
        <v>89</v>
      </c>
      <c r="B14" s="168">
        <v>7</v>
      </c>
    </row>
    <row r="15" spans="1:7" x14ac:dyDescent="0.25">
      <c r="A15" s="266" t="s">
        <v>207</v>
      </c>
      <c r="B15" s="168">
        <v>4</v>
      </c>
    </row>
    <row r="16" spans="1:7" x14ac:dyDescent="0.25">
      <c r="A16" s="266" t="s">
        <v>76</v>
      </c>
      <c r="B16" s="168">
        <v>5</v>
      </c>
    </row>
    <row r="17" spans="1:2" x14ac:dyDescent="0.25">
      <c r="A17" s="266" t="s">
        <v>90</v>
      </c>
      <c r="B17" s="168">
        <v>8</v>
      </c>
    </row>
    <row r="18" spans="1:2" x14ac:dyDescent="0.25">
      <c r="A18" s="266" t="s">
        <v>206</v>
      </c>
      <c r="B18" s="168">
        <v>7</v>
      </c>
    </row>
    <row r="19" spans="1:2" x14ac:dyDescent="0.25">
      <c r="A19" s="266" t="s">
        <v>5</v>
      </c>
      <c r="B19" s="168">
        <v>7</v>
      </c>
    </row>
    <row r="20" spans="1:2" x14ac:dyDescent="0.25">
      <c r="A20" s="169" t="s">
        <v>153</v>
      </c>
      <c r="B20" s="168">
        <v>58</v>
      </c>
    </row>
    <row r="21" spans="1:2" x14ac:dyDescent="0.25">
      <c r="A21" s="266" t="s">
        <v>84</v>
      </c>
      <c r="B21" s="168">
        <v>7</v>
      </c>
    </row>
    <row r="22" spans="1:2" x14ac:dyDescent="0.25">
      <c r="A22" s="266" t="s">
        <v>89</v>
      </c>
      <c r="B22" s="168">
        <v>8</v>
      </c>
    </row>
    <row r="23" spans="1:2" x14ac:dyDescent="0.25">
      <c r="A23" s="266" t="s">
        <v>207</v>
      </c>
      <c r="B23" s="168">
        <v>13</v>
      </c>
    </row>
    <row r="24" spans="1:2" x14ac:dyDescent="0.25">
      <c r="A24" s="266" t="s">
        <v>76</v>
      </c>
      <c r="B24" s="168">
        <v>15</v>
      </c>
    </row>
    <row r="25" spans="1:2" x14ac:dyDescent="0.25">
      <c r="A25" s="266" t="s">
        <v>90</v>
      </c>
      <c r="B25" s="168">
        <v>5</v>
      </c>
    </row>
    <row r="26" spans="1:2" x14ac:dyDescent="0.25">
      <c r="A26" s="266" t="s">
        <v>206</v>
      </c>
      <c r="B26" s="168">
        <v>3</v>
      </c>
    </row>
    <row r="27" spans="1:2" x14ac:dyDescent="0.25">
      <c r="A27" s="266" t="s">
        <v>5</v>
      </c>
      <c r="B27" s="168">
        <v>7</v>
      </c>
    </row>
    <row r="28" spans="1:2" x14ac:dyDescent="0.25">
      <c r="A28" s="169" t="s">
        <v>175</v>
      </c>
      <c r="B28" s="168"/>
    </row>
    <row r="29" spans="1:2" x14ac:dyDescent="0.25">
      <c r="A29" s="266" t="s">
        <v>175</v>
      </c>
      <c r="B29" s="168"/>
    </row>
    <row r="30" spans="1:2" x14ac:dyDescent="0.25">
      <c r="A30" s="169" t="s">
        <v>176</v>
      </c>
      <c r="B30" s="168">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tabColor rgb="FF00863D"/>
    <pageSetUpPr fitToPage="1"/>
  </sheetPr>
  <dimension ref="A1:AY128"/>
  <sheetViews>
    <sheetView zoomScale="60" zoomScaleNormal="60" zoomScaleSheetLayoutView="30" workbookViewId="0">
      <pane xSplit="5" ySplit="3" topLeftCell="F4" activePane="bottomRight" state="frozen"/>
      <selection pane="topRight" activeCell="G1" sqref="G1"/>
      <selection pane="bottomLeft" activeCell="A3" sqref="A3"/>
      <selection pane="bottomRight" activeCell="AE78" sqref="AE78"/>
    </sheetView>
  </sheetViews>
  <sheetFormatPr defaultColWidth="9.140625" defaultRowHeight="15.75" x14ac:dyDescent="0.25"/>
  <cols>
    <col min="1" max="1" width="12.7109375" style="113" customWidth="1"/>
    <col min="2" max="2" width="18.85546875" style="39" customWidth="1"/>
    <col min="3" max="3" width="37" style="107" customWidth="1"/>
    <col min="4" max="4" width="37" style="108" customWidth="1"/>
    <col min="5" max="5" width="26.5703125" style="39" customWidth="1"/>
    <col min="6" max="7" width="39.7109375" style="107" customWidth="1"/>
    <col min="8" max="8" width="22.5703125" style="252" customWidth="1"/>
    <col min="9" max="9" width="39.7109375" style="107" customWidth="1"/>
    <col min="10" max="10" width="51.7109375" style="41" customWidth="1"/>
    <col min="11" max="12" width="39.7109375" style="41" customWidth="1"/>
    <col min="13" max="13" width="22.5703125" style="106" customWidth="1"/>
    <col min="14" max="14" width="52.5703125" style="41" customWidth="1"/>
    <col min="15" max="15" width="52.42578125" style="180" customWidth="1"/>
    <col min="16" max="17" width="41.85546875" style="180" customWidth="1"/>
    <col min="18" max="18" width="20.85546875" style="41" customWidth="1"/>
    <col min="19" max="19" width="66" style="259" customWidth="1"/>
    <col min="20" max="21" width="47.42578125" style="180" hidden="1" customWidth="1"/>
    <col min="22" max="22" width="25.28515625" style="106" hidden="1" customWidth="1"/>
    <col min="23" max="23" width="35.85546875" style="307" hidden="1" customWidth="1"/>
    <col min="24" max="24" width="22.140625" style="108" customWidth="1"/>
    <col min="25" max="26" width="22.140625" style="39" customWidth="1"/>
    <col min="27" max="27" width="23.5703125" style="108" hidden="1" customWidth="1"/>
    <col min="28" max="28" width="9.140625" style="181" hidden="1" customWidth="1"/>
    <col min="29" max="38" width="9.140625" style="232" customWidth="1"/>
    <col min="39" max="47" width="9.140625" style="232"/>
    <col min="48" max="16384" width="9.140625" style="39"/>
  </cols>
  <sheetData>
    <row r="1" spans="1:51" s="232" customFormat="1" ht="19.5" thickBot="1" x14ac:dyDescent="0.35">
      <c r="A1" s="164" t="s">
        <v>61</v>
      </c>
      <c r="C1" s="233"/>
      <c r="D1" s="234"/>
      <c r="F1" s="233"/>
      <c r="G1" s="233"/>
      <c r="H1" s="251"/>
      <c r="I1" s="233"/>
      <c r="J1" s="40"/>
      <c r="K1" s="40"/>
      <c r="L1" s="40"/>
      <c r="M1" s="235"/>
      <c r="N1" s="40"/>
      <c r="O1" s="236"/>
      <c r="P1" s="236"/>
      <c r="Q1" s="236"/>
      <c r="R1" s="40"/>
      <c r="S1" s="258"/>
      <c r="T1" s="236"/>
      <c r="U1" s="236"/>
      <c r="V1" s="235"/>
      <c r="W1" s="297"/>
      <c r="X1" s="234"/>
      <c r="AA1" s="234"/>
      <c r="AB1" s="237"/>
    </row>
    <row r="2" spans="1:51" ht="48.75" customHeight="1" thickTop="1" x14ac:dyDescent="0.25">
      <c r="A2" s="339" t="s">
        <v>174</v>
      </c>
      <c r="B2" s="340"/>
      <c r="C2" s="340"/>
      <c r="D2" s="341"/>
      <c r="E2" s="232"/>
      <c r="F2" s="233"/>
      <c r="G2" s="233"/>
      <c r="H2" s="251"/>
      <c r="I2" s="233"/>
      <c r="J2" s="40"/>
      <c r="K2" s="40"/>
      <c r="L2" s="40"/>
      <c r="M2" s="235"/>
      <c r="N2" s="40"/>
      <c r="O2" s="236"/>
      <c r="P2" s="236"/>
      <c r="Q2" s="236"/>
      <c r="R2" s="40"/>
      <c r="S2" s="258"/>
      <c r="T2" s="236"/>
      <c r="U2" s="236"/>
      <c r="V2" s="235"/>
      <c r="W2" s="297"/>
      <c r="X2" s="234"/>
      <c r="Y2" s="232"/>
      <c r="Z2" s="232"/>
      <c r="AA2" s="234"/>
      <c r="AB2" s="237"/>
      <c r="AV2" s="232"/>
      <c r="AW2" s="232"/>
      <c r="AX2" s="232"/>
      <c r="AY2" s="232"/>
    </row>
    <row r="3" spans="1:51" s="50" customFormat="1" ht="47.25" x14ac:dyDescent="0.25">
      <c r="A3" s="239" t="s">
        <v>157</v>
      </c>
      <c r="B3" s="240" t="s">
        <v>98</v>
      </c>
      <c r="C3" s="241" t="s">
        <v>0</v>
      </c>
      <c r="D3" s="240" t="s">
        <v>292</v>
      </c>
      <c r="E3" s="240" t="s">
        <v>85</v>
      </c>
      <c r="F3" s="240" t="s">
        <v>287</v>
      </c>
      <c r="G3" s="240" t="s">
        <v>200</v>
      </c>
      <c r="H3" s="240" t="s">
        <v>83</v>
      </c>
      <c r="I3" s="240" t="s">
        <v>183</v>
      </c>
      <c r="J3" s="240" t="s">
        <v>188</v>
      </c>
      <c r="K3" s="240" t="s">
        <v>288</v>
      </c>
      <c r="L3" s="240" t="s">
        <v>168</v>
      </c>
      <c r="M3" s="240" t="s">
        <v>7</v>
      </c>
      <c r="N3" s="240" t="s">
        <v>169</v>
      </c>
      <c r="O3" s="240" t="s">
        <v>289</v>
      </c>
      <c r="P3" s="240" t="s">
        <v>290</v>
      </c>
      <c r="Q3" s="240" t="s">
        <v>180</v>
      </c>
      <c r="R3" s="240" t="s">
        <v>8</v>
      </c>
      <c r="S3" s="240" t="s">
        <v>184</v>
      </c>
      <c r="T3" s="240" t="s">
        <v>189</v>
      </c>
      <c r="U3" s="240" t="s">
        <v>291</v>
      </c>
      <c r="V3" s="240" t="s">
        <v>73</v>
      </c>
      <c r="W3" s="240" t="s">
        <v>185</v>
      </c>
      <c r="X3" s="240" t="s">
        <v>3</v>
      </c>
      <c r="Y3" s="240" t="s">
        <v>66</v>
      </c>
      <c r="Z3" s="240" t="s">
        <v>4</v>
      </c>
      <c r="AA3" s="240" t="s">
        <v>86</v>
      </c>
      <c r="AB3" s="239" t="s">
        <v>88</v>
      </c>
      <c r="AC3" s="118"/>
      <c r="AD3" s="118"/>
      <c r="AE3" s="118"/>
      <c r="AF3" s="118"/>
      <c r="AG3" s="118"/>
      <c r="AH3" s="118"/>
      <c r="AI3" s="118"/>
      <c r="AJ3" s="118"/>
      <c r="AK3" s="118"/>
      <c r="AL3" s="118"/>
      <c r="AM3" s="118"/>
      <c r="AN3" s="118"/>
      <c r="AO3" s="118"/>
      <c r="AP3" s="118"/>
      <c r="AQ3" s="118"/>
      <c r="AR3" s="118"/>
      <c r="AS3" s="118"/>
      <c r="AT3" s="118"/>
      <c r="AU3" s="118"/>
    </row>
    <row r="4" spans="1:51" s="183" customFormat="1" ht="21" hidden="1" x14ac:dyDescent="0.35">
      <c r="A4" s="242" t="s">
        <v>156</v>
      </c>
      <c r="B4" s="267"/>
      <c r="C4" s="269"/>
      <c r="D4" s="267"/>
      <c r="E4" s="267"/>
      <c r="F4" s="267"/>
      <c r="G4" s="267"/>
      <c r="H4" s="267"/>
      <c r="I4" s="267"/>
      <c r="J4" s="267"/>
      <c r="K4" s="267"/>
      <c r="L4" s="267"/>
      <c r="M4" s="267"/>
      <c r="N4" s="267"/>
      <c r="O4" s="270"/>
      <c r="P4" s="270"/>
      <c r="Q4" s="270"/>
      <c r="R4" s="267"/>
      <c r="S4" s="270"/>
      <c r="T4" s="304"/>
      <c r="U4" s="270"/>
      <c r="V4" s="267"/>
      <c r="W4" s="267"/>
      <c r="X4" s="267"/>
      <c r="Y4" s="267"/>
      <c r="Z4" s="267"/>
      <c r="AA4" s="267"/>
      <c r="AB4" s="271">
        <v>1</v>
      </c>
      <c r="AC4" s="272"/>
      <c r="AD4" s="272"/>
      <c r="AE4" s="272"/>
      <c r="AF4" s="272"/>
      <c r="AG4" s="272"/>
      <c r="AH4" s="272"/>
      <c r="AI4" s="272"/>
      <c r="AJ4" s="272"/>
      <c r="AK4" s="272"/>
      <c r="AL4" s="272"/>
      <c r="AM4" s="272"/>
      <c r="AN4" s="272"/>
      <c r="AO4" s="272"/>
      <c r="AP4" s="272"/>
      <c r="AQ4" s="272"/>
      <c r="AR4" s="272"/>
      <c r="AS4" s="272"/>
      <c r="AT4" s="272"/>
      <c r="AU4" s="272"/>
    </row>
    <row r="5" spans="1:51" ht="103.5" customHeight="1" x14ac:dyDescent="0.25">
      <c r="A5" s="147" t="s">
        <v>102</v>
      </c>
      <c r="B5" s="146" t="s">
        <v>95</v>
      </c>
      <c r="C5" s="130" t="s">
        <v>210</v>
      </c>
      <c r="D5" s="247" t="s">
        <v>211</v>
      </c>
      <c r="E5" s="111">
        <v>43497</v>
      </c>
      <c r="F5" s="309"/>
      <c r="G5" s="309"/>
      <c r="H5" s="109" t="s">
        <v>42</v>
      </c>
      <c r="I5" s="309" t="s">
        <v>350</v>
      </c>
      <c r="J5" s="261" t="s">
        <v>429</v>
      </c>
      <c r="K5" s="261"/>
      <c r="L5" s="261"/>
      <c r="M5" s="109" t="s">
        <v>40</v>
      </c>
      <c r="N5" s="261"/>
      <c r="O5" s="321" t="s">
        <v>458</v>
      </c>
      <c r="P5" s="321"/>
      <c r="Q5" s="321"/>
      <c r="R5" s="257" t="s">
        <v>40</v>
      </c>
      <c r="S5" s="322"/>
      <c r="T5" s="298"/>
      <c r="U5" s="298"/>
      <c r="V5" s="109" t="s">
        <v>45</v>
      </c>
      <c r="W5" s="300"/>
      <c r="X5" s="110" t="s">
        <v>153</v>
      </c>
      <c r="Y5" s="129" t="s">
        <v>76</v>
      </c>
      <c r="Z5" s="129" t="s">
        <v>263</v>
      </c>
      <c r="AA5" s="262" t="s">
        <v>267</v>
      </c>
      <c r="AB5" s="182">
        <v>2</v>
      </c>
    </row>
    <row r="6" spans="1:51" ht="103.5" customHeight="1" x14ac:dyDescent="0.25">
      <c r="A6" s="147" t="s">
        <v>103</v>
      </c>
      <c r="B6" s="146" t="s">
        <v>95</v>
      </c>
      <c r="C6" s="130" t="s">
        <v>212</v>
      </c>
      <c r="D6" s="247" t="s">
        <v>310</v>
      </c>
      <c r="E6" s="111">
        <v>43282</v>
      </c>
      <c r="F6" s="309" t="s">
        <v>351</v>
      </c>
      <c r="G6" s="309"/>
      <c r="H6" s="109" t="s">
        <v>40</v>
      </c>
      <c r="I6" s="309"/>
      <c r="J6" s="261" t="s">
        <v>431</v>
      </c>
      <c r="K6" s="261"/>
      <c r="L6" s="261"/>
      <c r="M6" s="109" t="s">
        <v>39</v>
      </c>
      <c r="N6" s="261"/>
      <c r="O6" s="321" t="s">
        <v>503</v>
      </c>
      <c r="P6" s="321"/>
      <c r="Q6" s="321"/>
      <c r="R6" s="257" t="s">
        <v>39</v>
      </c>
      <c r="S6" s="322"/>
      <c r="T6" s="298"/>
      <c r="U6" s="298"/>
      <c r="V6" s="109" t="s">
        <v>45</v>
      </c>
      <c r="W6" s="300"/>
      <c r="X6" s="110" t="s">
        <v>153</v>
      </c>
      <c r="Y6" s="129" t="s">
        <v>76</v>
      </c>
      <c r="Z6" s="129" t="s">
        <v>263</v>
      </c>
      <c r="AA6" s="262" t="s">
        <v>267</v>
      </c>
      <c r="AB6" s="182">
        <v>3</v>
      </c>
    </row>
    <row r="7" spans="1:51" ht="120" x14ac:dyDescent="0.25">
      <c r="A7" s="147" t="s">
        <v>104</v>
      </c>
      <c r="B7" s="146" t="s">
        <v>95</v>
      </c>
      <c r="C7" s="130" t="s">
        <v>213</v>
      </c>
      <c r="D7" s="247" t="s">
        <v>311</v>
      </c>
      <c r="E7" s="111">
        <v>43525</v>
      </c>
      <c r="F7" s="309" t="s">
        <v>352</v>
      </c>
      <c r="G7" s="309"/>
      <c r="H7" s="109" t="s">
        <v>40</v>
      </c>
      <c r="I7" s="309"/>
      <c r="J7" s="261" t="s">
        <v>430</v>
      </c>
      <c r="K7" s="318"/>
      <c r="L7" s="261"/>
      <c r="M7" s="109" t="s">
        <v>40</v>
      </c>
      <c r="N7" s="261"/>
      <c r="O7" s="321" t="s">
        <v>459</v>
      </c>
      <c r="P7" s="321"/>
      <c r="Q7" s="321"/>
      <c r="R7" s="257" t="s">
        <v>40</v>
      </c>
      <c r="S7" s="322"/>
      <c r="T7" s="298"/>
      <c r="U7" s="298"/>
      <c r="V7" s="109" t="s">
        <v>45</v>
      </c>
      <c r="W7" s="300"/>
      <c r="X7" s="110" t="s">
        <v>153</v>
      </c>
      <c r="Y7" s="129" t="s">
        <v>76</v>
      </c>
      <c r="Z7" s="129" t="s">
        <v>263</v>
      </c>
      <c r="AA7" s="262" t="s">
        <v>267</v>
      </c>
      <c r="AB7" s="182">
        <v>4</v>
      </c>
    </row>
    <row r="8" spans="1:51" ht="105" customHeight="1" x14ac:dyDescent="0.25">
      <c r="A8" s="147" t="s">
        <v>105</v>
      </c>
      <c r="B8" s="146" t="s">
        <v>95</v>
      </c>
      <c r="C8" s="130" t="s">
        <v>214</v>
      </c>
      <c r="D8" s="247" t="s">
        <v>302</v>
      </c>
      <c r="E8" s="111">
        <v>43525</v>
      </c>
      <c r="F8" s="309" t="s">
        <v>353</v>
      </c>
      <c r="G8" s="309"/>
      <c r="H8" s="109" t="s">
        <v>40</v>
      </c>
      <c r="I8" s="309"/>
      <c r="J8" s="261" t="s">
        <v>432</v>
      </c>
      <c r="K8" s="261"/>
      <c r="L8" s="261"/>
      <c r="M8" s="109" t="s">
        <v>40</v>
      </c>
      <c r="N8" s="261"/>
      <c r="O8" s="321" t="s">
        <v>504</v>
      </c>
      <c r="P8" s="321"/>
      <c r="Q8" s="321"/>
      <c r="R8" s="257" t="s">
        <v>40</v>
      </c>
      <c r="S8" s="322"/>
      <c r="T8" s="298"/>
      <c r="U8" s="298"/>
      <c r="V8" s="109" t="s">
        <v>45</v>
      </c>
      <c r="W8" s="300"/>
      <c r="X8" s="110" t="s">
        <v>153</v>
      </c>
      <c r="Y8" s="129" t="s">
        <v>76</v>
      </c>
      <c r="Z8" s="129" t="s">
        <v>263</v>
      </c>
      <c r="AA8" s="262" t="s">
        <v>267</v>
      </c>
      <c r="AB8" s="182">
        <v>5</v>
      </c>
    </row>
    <row r="9" spans="1:51" ht="103.5" customHeight="1" x14ac:dyDescent="0.25">
      <c r="A9" s="147" t="s">
        <v>106</v>
      </c>
      <c r="B9" s="146" t="s">
        <v>95</v>
      </c>
      <c r="C9" s="130" t="s">
        <v>190</v>
      </c>
      <c r="D9" s="247" t="s">
        <v>312</v>
      </c>
      <c r="E9" s="111">
        <v>43525</v>
      </c>
      <c r="F9" s="309" t="s">
        <v>388</v>
      </c>
      <c r="G9" s="309"/>
      <c r="H9" s="109" t="s">
        <v>40</v>
      </c>
      <c r="I9" s="309"/>
      <c r="J9" s="261" t="s">
        <v>455</v>
      </c>
      <c r="K9" s="261"/>
      <c r="L9" s="261"/>
      <c r="M9" s="109" t="s">
        <v>40</v>
      </c>
      <c r="N9" s="261"/>
      <c r="O9" s="321" t="s">
        <v>505</v>
      </c>
      <c r="P9" s="321"/>
      <c r="Q9" s="321"/>
      <c r="R9" s="257" t="s">
        <v>43</v>
      </c>
      <c r="S9" s="321"/>
      <c r="T9" s="298"/>
      <c r="U9" s="298"/>
      <c r="V9" s="109" t="s">
        <v>45</v>
      </c>
      <c r="W9" s="300"/>
      <c r="X9" s="110" t="s">
        <v>153</v>
      </c>
      <c r="Y9" s="129" t="s">
        <v>76</v>
      </c>
      <c r="Z9" s="129" t="s">
        <v>263</v>
      </c>
      <c r="AA9" s="262" t="s">
        <v>267</v>
      </c>
      <c r="AB9" s="182">
        <v>6</v>
      </c>
    </row>
    <row r="10" spans="1:51" ht="103.5" customHeight="1" x14ac:dyDescent="0.25">
      <c r="A10" s="147" t="s">
        <v>107</v>
      </c>
      <c r="B10" s="146" t="s">
        <v>95</v>
      </c>
      <c r="C10" s="130" t="s">
        <v>190</v>
      </c>
      <c r="D10" s="247" t="s">
        <v>313</v>
      </c>
      <c r="E10" s="111">
        <v>43344</v>
      </c>
      <c r="F10" s="309" t="s">
        <v>354</v>
      </c>
      <c r="G10" s="309"/>
      <c r="H10" s="109" t="s">
        <v>40</v>
      </c>
      <c r="I10" s="309"/>
      <c r="J10" s="261" t="s">
        <v>435</v>
      </c>
      <c r="K10" s="261"/>
      <c r="L10" s="261"/>
      <c r="M10" s="301" t="s">
        <v>39</v>
      </c>
      <c r="N10" s="261" t="s">
        <v>434</v>
      </c>
      <c r="O10" s="321" t="s">
        <v>460</v>
      </c>
      <c r="P10" s="321"/>
      <c r="Q10" s="321"/>
      <c r="R10" s="257" t="s">
        <v>39</v>
      </c>
      <c r="S10" s="322"/>
      <c r="T10" s="298"/>
      <c r="U10" s="298"/>
      <c r="V10" s="109" t="s">
        <v>45</v>
      </c>
      <c r="W10" s="300"/>
      <c r="X10" s="110" t="s">
        <v>153</v>
      </c>
      <c r="Y10" s="129" t="s">
        <v>76</v>
      </c>
      <c r="Z10" s="129" t="s">
        <v>263</v>
      </c>
      <c r="AA10" s="262" t="s">
        <v>267</v>
      </c>
      <c r="AB10" s="182">
        <v>7</v>
      </c>
    </row>
    <row r="11" spans="1:51" ht="103.5" customHeight="1" x14ac:dyDescent="0.25">
      <c r="A11" s="147" t="s">
        <v>108</v>
      </c>
      <c r="B11" s="146" t="s">
        <v>94</v>
      </c>
      <c r="C11" s="130" t="s">
        <v>190</v>
      </c>
      <c r="D11" s="247" t="s">
        <v>307</v>
      </c>
      <c r="E11" s="111">
        <v>43525</v>
      </c>
      <c r="F11" s="309"/>
      <c r="G11" s="309"/>
      <c r="H11" s="109" t="s">
        <v>42</v>
      </c>
      <c r="I11" s="309"/>
      <c r="J11" s="261"/>
      <c r="K11" s="261"/>
      <c r="L11" s="261"/>
      <c r="M11" s="109" t="s">
        <v>42</v>
      </c>
      <c r="N11" s="261"/>
      <c r="O11" s="321" t="s">
        <v>506</v>
      </c>
      <c r="P11" s="321"/>
      <c r="Q11" s="321"/>
      <c r="R11" s="257" t="s">
        <v>40</v>
      </c>
      <c r="S11" s="322"/>
      <c r="T11" s="260"/>
      <c r="U11" s="298"/>
      <c r="V11" s="109" t="s">
        <v>45</v>
      </c>
      <c r="W11" s="300"/>
      <c r="X11" s="110" t="s">
        <v>153</v>
      </c>
      <c r="Y11" s="129" t="s">
        <v>76</v>
      </c>
      <c r="Z11" s="129" t="s">
        <v>263</v>
      </c>
      <c r="AA11" s="262" t="s">
        <v>268</v>
      </c>
      <c r="AB11" s="182">
        <v>8</v>
      </c>
    </row>
    <row r="12" spans="1:51" ht="103.5" customHeight="1" x14ac:dyDescent="0.25">
      <c r="A12" s="147" t="s">
        <v>109</v>
      </c>
      <c r="B12" s="146" t="s">
        <v>263</v>
      </c>
      <c r="C12" s="130" t="s">
        <v>190</v>
      </c>
      <c r="D12" s="247" t="s">
        <v>328</v>
      </c>
      <c r="E12" s="111">
        <v>43525</v>
      </c>
      <c r="F12" s="309"/>
      <c r="G12" s="309"/>
      <c r="H12" s="109" t="s">
        <v>42</v>
      </c>
      <c r="I12" s="309"/>
      <c r="J12" s="261"/>
      <c r="K12" s="261"/>
      <c r="L12" s="261"/>
      <c r="M12" s="109" t="s">
        <v>42</v>
      </c>
      <c r="N12" s="261"/>
      <c r="O12" s="321"/>
      <c r="P12" s="321"/>
      <c r="Q12" s="321"/>
      <c r="R12" s="257" t="s">
        <v>42</v>
      </c>
      <c r="S12" s="322"/>
      <c r="T12" s="298"/>
      <c r="U12" s="298"/>
      <c r="V12" s="109" t="s">
        <v>45</v>
      </c>
      <c r="W12" s="300"/>
      <c r="X12" s="110" t="s">
        <v>153</v>
      </c>
      <c r="Y12" s="129" t="s">
        <v>76</v>
      </c>
      <c r="Z12" s="129" t="s">
        <v>263</v>
      </c>
      <c r="AA12" s="262" t="s">
        <v>269</v>
      </c>
      <c r="AB12" s="182">
        <v>9</v>
      </c>
    </row>
    <row r="13" spans="1:51" ht="103.5" customHeight="1" x14ac:dyDescent="0.25">
      <c r="A13" s="147" t="s">
        <v>110</v>
      </c>
      <c r="B13" s="146" t="s">
        <v>263</v>
      </c>
      <c r="C13" s="130" t="s">
        <v>190</v>
      </c>
      <c r="D13" s="247" t="s">
        <v>329</v>
      </c>
      <c r="E13" s="111">
        <v>43525</v>
      </c>
      <c r="F13" s="309"/>
      <c r="G13" s="309"/>
      <c r="H13" s="109" t="s">
        <v>42</v>
      </c>
      <c r="I13" s="309"/>
      <c r="J13" s="261"/>
      <c r="K13" s="261"/>
      <c r="L13" s="261"/>
      <c r="M13" s="109" t="s">
        <v>42</v>
      </c>
      <c r="N13" s="261"/>
      <c r="O13" s="321"/>
      <c r="P13" s="321"/>
      <c r="Q13" s="321"/>
      <c r="R13" s="257" t="s">
        <v>42</v>
      </c>
      <c r="S13" s="322"/>
      <c r="T13" s="298"/>
      <c r="U13" s="298"/>
      <c r="V13" s="109" t="s">
        <v>45</v>
      </c>
      <c r="W13" s="300"/>
      <c r="X13" s="110" t="s">
        <v>153</v>
      </c>
      <c r="Y13" s="129" t="s">
        <v>76</v>
      </c>
      <c r="Z13" s="129" t="s">
        <v>263</v>
      </c>
      <c r="AA13" s="262" t="s">
        <v>269</v>
      </c>
      <c r="AB13" s="182">
        <v>10</v>
      </c>
    </row>
    <row r="14" spans="1:51" ht="103.5" customHeight="1" x14ac:dyDescent="0.25">
      <c r="A14" s="147" t="s">
        <v>111</v>
      </c>
      <c r="B14" s="146" t="s">
        <v>97</v>
      </c>
      <c r="C14" s="130" t="s">
        <v>215</v>
      </c>
      <c r="D14" s="256" t="s">
        <v>308</v>
      </c>
      <c r="E14" s="111">
        <v>43525</v>
      </c>
      <c r="F14" s="309" t="s">
        <v>371</v>
      </c>
      <c r="G14" s="309"/>
      <c r="H14" s="109" t="s">
        <v>40</v>
      </c>
      <c r="I14" s="309"/>
      <c r="J14" s="261" t="s">
        <v>449</v>
      </c>
      <c r="K14" s="261"/>
      <c r="L14" s="261"/>
      <c r="M14" s="109" t="s">
        <v>40</v>
      </c>
      <c r="N14" s="261"/>
      <c r="O14" s="321" t="s">
        <v>507</v>
      </c>
      <c r="P14" s="321"/>
      <c r="Q14" s="321"/>
      <c r="R14" s="257" t="s">
        <v>40</v>
      </c>
      <c r="S14" s="322"/>
      <c r="T14" s="298"/>
      <c r="U14" s="261"/>
      <c r="V14" s="109" t="s">
        <v>45</v>
      </c>
      <c r="W14" s="300"/>
      <c r="X14" s="110" t="s">
        <v>153</v>
      </c>
      <c r="Y14" s="129" t="s">
        <v>76</v>
      </c>
      <c r="Z14" s="129" t="s">
        <v>263</v>
      </c>
      <c r="AA14" s="262" t="s">
        <v>270</v>
      </c>
      <c r="AB14" s="182">
        <v>11</v>
      </c>
    </row>
    <row r="15" spans="1:51" ht="103.5" customHeight="1" x14ac:dyDescent="0.25">
      <c r="A15" s="147" t="s">
        <v>112</v>
      </c>
      <c r="B15" s="146" t="s">
        <v>99</v>
      </c>
      <c r="C15" s="130" t="s">
        <v>191</v>
      </c>
      <c r="D15" s="247" t="s">
        <v>216</v>
      </c>
      <c r="E15" s="111">
        <v>43525</v>
      </c>
      <c r="F15" s="309">
        <v>0.37</v>
      </c>
      <c r="G15" s="309">
        <v>2.95</v>
      </c>
      <c r="H15" s="109" t="s">
        <v>40</v>
      </c>
      <c r="I15" s="309"/>
      <c r="J15" s="261">
        <v>0.64</v>
      </c>
      <c r="K15" s="261">
        <v>1.01</v>
      </c>
      <c r="L15" s="261">
        <v>2.95</v>
      </c>
      <c r="M15" s="109" t="s">
        <v>40</v>
      </c>
      <c r="N15" s="261"/>
      <c r="O15" s="321" t="s">
        <v>514</v>
      </c>
      <c r="P15" s="323" t="s">
        <v>478</v>
      </c>
      <c r="Q15" s="323" t="s">
        <v>479</v>
      </c>
      <c r="R15" s="257" t="s">
        <v>40</v>
      </c>
      <c r="S15" s="322"/>
      <c r="T15" s="298"/>
      <c r="U15" s="298"/>
      <c r="V15" s="109" t="s">
        <v>45</v>
      </c>
      <c r="W15" s="300"/>
      <c r="X15" s="110" t="s">
        <v>153</v>
      </c>
      <c r="Y15" s="129" t="s">
        <v>76</v>
      </c>
      <c r="Z15" s="129" t="s">
        <v>266</v>
      </c>
      <c r="AA15" s="262" t="s">
        <v>271</v>
      </c>
      <c r="AB15" s="182">
        <v>12</v>
      </c>
    </row>
    <row r="16" spans="1:51" ht="103.5" customHeight="1" x14ac:dyDescent="0.25">
      <c r="A16" s="147" t="s">
        <v>113</v>
      </c>
      <c r="B16" s="146" t="s">
        <v>99</v>
      </c>
      <c r="C16" s="130" t="s">
        <v>217</v>
      </c>
      <c r="D16" s="247" t="s">
        <v>309</v>
      </c>
      <c r="E16" s="111">
        <v>43282</v>
      </c>
      <c r="F16" s="309" t="s">
        <v>366</v>
      </c>
      <c r="G16" s="309"/>
      <c r="H16" s="109" t="s">
        <v>40</v>
      </c>
      <c r="I16" s="309"/>
      <c r="J16" s="261" t="s">
        <v>450</v>
      </c>
      <c r="K16" s="261"/>
      <c r="L16" s="261"/>
      <c r="M16" s="109" t="s">
        <v>39</v>
      </c>
      <c r="N16" s="261" t="s">
        <v>433</v>
      </c>
      <c r="O16" s="321" t="s">
        <v>508</v>
      </c>
      <c r="P16" s="321"/>
      <c r="Q16" s="321"/>
      <c r="R16" s="257" t="s">
        <v>39</v>
      </c>
      <c r="S16" s="322"/>
      <c r="T16" s="298"/>
      <c r="U16" s="298"/>
      <c r="V16" s="109" t="s">
        <v>45</v>
      </c>
      <c r="W16" s="300"/>
      <c r="X16" s="110" t="s">
        <v>153</v>
      </c>
      <c r="Y16" s="129" t="s">
        <v>76</v>
      </c>
      <c r="Z16" s="129" t="s">
        <v>266</v>
      </c>
      <c r="AA16" s="262" t="s">
        <v>271</v>
      </c>
      <c r="AB16" s="182">
        <v>13</v>
      </c>
    </row>
    <row r="17" spans="1:28" ht="103.5" customHeight="1" x14ac:dyDescent="0.25">
      <c r="A17" s="147" t="s">
        <v>114</v>
      </c>
      <c r="B17" s="146" t="s">
        <v>99</v>
      </c>
      <c r="C17" s="130" t="s">
        <v>218</v>
      </c>
      <c r="D17" s="247" t="s">
        <v>219</v>
      </c>
      <c r="E17" s="111">
        <v>43525</v>
      </c>
      <c r="F17" s="309" t="s">
        <v>346</v>
      </c>
      <c r="G17" s="309" t="s">
        <v>346</v>
      </c>
      <c r="H17" s="109" t="s">
        <v>40</v>
      </c>
      <c r="I17" s="309"/>
      <c r="J17" s="261">
        <v>10.66</v>
      </c>
      <c r="K17" s="261">
        <v>12</v>
      </c>
      <c r="L17" s="261">
        <v>13</v>
      </c>
      <c r="M17" s="109" t="s">
        <v>40</v>
      </c>
      <c r="N17" s="261"/>
      <c r="O17" s="321" t="s">
        <v>480</v>
      </c>
      <c r="P17" s="321" t="s">
        <v>481</v>
      </c>
      <c r="Q17" s="321" t="s">
        <v>482</v>
      </c>
      <c r="R17" s="257" t="s">
        <v>40</v>
      </c>
      <c r="S17" s="322"/>
      <c r="T17" s="298"/>
      <c r="U17" s="298"/>
      <c r="V17" s="109" t="s">
        <v>45</v>
      </c>
      <c r="W17" s="300"/>
      <c r="X17" s="110" t="s">
        <v>153</v>
      </c>
      <c r="Y17" s="129" t="s">
        <v>76</v>
      </c>
      <c r="Z17" s="129" t="s">
        <v>266</v>
      </c>
      <c r="AA17" s="262" t="s">
        <v>271</v>
      </c>
      <c r="AB17" s="182">
        <v>14</v>
      </c>
    </row>
    <row r="18" spans="1:28" ht="121.5" customHeight="1" x14ac:dyDescent="0.25">
      <c r="A18" s="147" t="s">
        <v>115</v>
      </c>
      <c r="B18" s="146" t="s">
        <v>203</v>
      </c>
      <c r="C18" s="130" t="s">
        <v>220</v>
      </c>
      <c r="D18" s="247" t="s">
        <v>298</v>
      </c>
      <c r="E18" s="111">
        <v>43221</v>
      </c>
      <c r="F18" s="310" t="s">
        <v>369</v>
      </c>
      <c r="G18" s="310"/>
      <c r="H18" s="109" t="s">
        <v>39</v>
      </c>
      <c r="I18" s="309" t="s">
        <v>370</v>
      </c>
      <c r="J18" s="319" t="s">
        <v>426</v>
      </c>
      <c r="K18" s="319"/>
      <c r="L18" s="319"/>
      <c r="M18" s="109" t="s">
        <v>39</v>
      </c>
      <c r="N18" s="261"/>
      <c r="O18" s="323" t="s">
        <v>509</v>
      </c>
      <c r="P18" s="321"/>
      <c r="Q18" s="321"/>
      <c r="R18" s="257" t="s">
        <v>39</v>
      </c>
      <c r="S18" s="322"/>
      <c r="T18" s="299"/>
      <c r="U18" s="299"/>
      <c r="V18" s="109" t="s">
        <v>45</v>
      </c>
      <c r="W18" s="300"/>
      <c r="X18" s="110" t="s">
        <v>153</v>
      </c>
      <c r="Y18" s="129" t="s">
        <v>76</v>
      </c>
      <c r="Z18" s="129" t="s">
        <v>266</v>
      </c>
      <c r="AA18" s="262" t="s">
        <v>272</v>
      </c>
      <c r="AB18" s="182">
        <v>15</v>
      </c>
    </row>
    <row r="19" spans="1:28" ht="103.5" customHeight="1" x14ac:dyDescent="0.25">
      <c r="A19" s="147" t="s">
        <v>116</v>
      </c>
      <c r="B19" s="146" t="s">
        <v>203</v>
      </c>
      <c r="C19" s="130" t="s">
        <v>220</v>
      </c>
      <c r="D19" s="247" t="s">
        <v>299</v>
      </c>
      <c r="E19" s="111">
        <v>43374</v>
      </c>
      <c r="F19" s="310" t="s">
        <v>367</v>
      </c>
      <c r="G19" s="310"/>
      <c r="H19" s="109" t="s">
        <v>40</v>
      </c>
      <c r="I19" s="309"/>
      <c r="J19" s="319" t="s">
        <v>443</v>
      </c>
      <c r="K19" s="319"/>
      <c r="L19" s="319"/>
      <c r="M19" s="109" t="s">
        <v>39</v>
      </c>
      <c r="N19" s="261"/>
      <c r="O19" s="323" t="s">
        <v>508</v>
      </c>
      <c r="P19" s="321"/>
      <c r="Q19" s="321"/>
      <c r="R19" s="257" t="s">
        <v>39</v>
      </c>
      <c r="S19" s="322"/>
      <c r="T19" s="299"/>
      <c r="U19" s="299"/>
      <c r="V19" s="109" t="s">
        <v>45</v>
      </c>
      <c r="W19" s="300"/>
      <c r="X19" s="110" t="s">
        <v>153</v>
      </c>
      <c r="Y19" s="129" t="s">
        <v>76</v>
      </c>
      <c r="Z19" s="129" t="s">
        <v>266</v>
      </c>
      <c r="AA19" s="262" t="s">
        <v>273</v>
      </c>
      <c r="AB19" s="182">
        <v>16</v>
      </c>
    </row>
    <row r="20" spans="1:28" ht="111" customHeight="1" x14ac:dyDescent="0.25">
      <c r="A20" s="147" t="s">
        <v>117</v>
      </c>
      <c r="B20" s="146" t="s">
        <v>91</v>
      </c>
      <c r="C20" s="130" t="s">
        <v>221</v>
      </c>
      <c r="D20" s="247" t="s">
        <v>337</v>
      </c>
      <c r="E20" s="111">
        <v>43525</v>
      </c>
      <c r="F20" s="309" t="s">
        <v>347</v>
      </c>
      <c r="G20" s="309"/>
      <c r="H20" s="109" t="s">
        <v>40</v>
      </c>
      <c r="I20" s="309"/>
      <c r="J20" s="261" t="s">
        <v>439</v>
      </c>
      <c r="K20" s="261"/>
      <c r="L20" s="261"/>
      <c r="M20" s="109" t="s">
        <v>40</v>
      </c>
      <c r="N20" s="261"/>
      <c r="O20" s="321" t="s">
        <v>461</v>
      </c>
      <c r="P20" s="321"/>
      <c r="Q20" s="321"/>
      <c r="R20" s="257" t="s">
        <v>40</v>
      </c>
      <c r="S20" s="322"/>
      <c r="T20" s="261"/>
      <c r="U20" s="261"/>
      <c r="V20" s="109" t="s">
        <v>45</v>
      </c>
      <c r="W20" s="261"/>
      <c r="X20" s="110" t="s">
        <v>153</v>
      </c>
      <c r="Y20" s="129" t="s">
        <v>84</v>
      </c>
      <c r="Z20" s="129" t="s">
        <v>264</v>
      </c>
      <c r="AA20" s="262" t="s">
        <v>274</v>
      </c>
      <c r="AB20" s="182">
        <v>17</v>
      </c>
    </row>
    <row r="21" spans="1:28" ht="195" x14ac:dyDescent="0.25">
      <c r="A21" s="147" t="s">
        <v>118</v>
      </c>
      <c r="B21" s="146" t="s">
        <v>264</v>
      </c>
      <c r="C21" s="130" t="s">
        <v>221</v>
      </c>
      <c r="D21" s="247" t="s">
        <v>314</v>
      </c>
      <c r="E21" s="111">
        <v>43282</v>
      </c>
      <c r="F21" s="309"/>
      <c r="G21" s="309"/>
      <c r="H21" s="109" t="s">
        <v>42</v>
      </c>
      <c r="I21" s="309"/>
      <c r="J21" s="261" t="s">
        <v>456</v>
      </c>
      <c r="K21" s="261"/>
      <c r="L21" s="261"/>
      <c r="M21" s="109" t="s">
        <v>27</v>
      </c>
      <c r="N21" s="261"/>
      <c r="O21" s="321" t="s">
        <v>474</v>
      </c>
      <c r="P21" s="321"/>
      <c r="Q21" s="321"/>
      <c r="R21" s="257" t="s">
        <v>41</v>
      </c>
      <c r="S21" s="322"/>
      <c r="T21" s="298"/>
      <c r="U21" s="298"/>
      <c r="V21" s="109" t="s">
        <v>45</v>
      </c>
      <c r="W21" s="300"/>
      <c r="X21" s="110" t="s">
        <v>153</v>
      </c>
      <c r="Y21" s="129" t="s">
        <v>84</v>
      </c>
      <c r="Z21" s="129" t="s">
        <v>264</v>
      </c>
      <c r="AA21" s="262" t="s">
        <v>274</v>
      </c>
      <c r="AB21" s="182">
        <v>18</v>
      </c>
    </row>
    <row r="22" spans="1:28" ht="103.5" customHeight="1" x14ac:dyDescent="0.25">
      <c r="A22" s="147" t="s">
        <v>119</v>
      </c>
      <c r="B22" s="146" t="s">
        <v>264</v>
      </c>
      <c r="C22" s="130" t="s">
        <v>221</v>
      </c>
      <c r="D22" s="247" t="s">
        <v>315</v>
      </c>
      <c r="E22" s="111">
        <v>43435</v>
      </c>
      <c r="F22" s="309"/>
      <c r="G22" s="309"/>
      <c r="H22" s="109" t="s">
        <v>42</v>
      </c>
      <c r="I22" s="309"/>
      <c r="J22" s="261" t="s">
        <v>454</v>
      </c>
      <c r="K22" s="261"/>
      <c r="L22" s="261"/>
      <c r="M22" s="301" t="s">
        <v>40</v>
      </c>
      <c r="N22" s="261" t="s">
        <v>415</v>
      </c>
      <c r="O22" s="321" t="s">
        <v>473</v>
      </c>
      <c r="P22" s="321"/>
      <c r="Q22" s="321" t="s">
        <v>475</v>
      </c>
      <c r="R22" s="257" t="s">
        <v>39</v>
      </c>
      <c r="S22" s="322"/>
      <c r="T22" s="298"/>
      <c r="U22" s="298"/>
      <c r="V22" s="109" t="s">
        <v>45</v>
      </c>
      <c r="W22" s="300"/>
      <c r="X22" s="110" t="s">
        <v>153</v>
      </c>
      <c r="Y22" s="129" t="s">
        <v>84</v>
      </c>
      <c r="Z22" s="129" t="s">
        <v>264</v>
      </c>
      <c r="AA22" s="262" t="s">
        <v>274</v>
      </c>
      <c r="AB22" s="182">
        <v>19</v>
      </c>
    </row>
    <row r="23" spans="1:28" ht="103.5" customHeight="1" x14ac:dyDescent="0.25">
      <c r="A23" s="147" t="s">
        <v>120</v>
      </c>
      <c r="B23" s="146" t="s">
        <v>96</v>
      </c>
      <c r="C23" s="130" t="s">
        <v>222</v>
      </c>
      <c r="D23" s="247" t="s">
        <v>318</v>
      </c>
      <c r="E23" s="111">
        <v>43374</v>
      </c>
      <c r="F23" s="310" t="s">
        <v>345</v>
      </c>
      <c r="G23" s="310"/>
      <c r="H23" s="109" t="s">
        <v>40</v>
      </c>
      <c r="I23" s="309"/>
      <c r="J23" s="319" t="s">
        <v>414</v>
      </c>
      <c r="K23" s="320">
        <v>2</v>
      </c>
      <c r="L23" s="319"/>
      <c r="M23" s="109" t="s">
        <v>39</v>
      </c>
      <c r="N23" s="261"/>
      <c r="O23" s="323" t="s">
        <v>470</v>
      </c>
      <c r="P23" s="323"/>
      <c r="Q23" s="323"/>
      <c r="R23" s="257" t="s">
        <v>39</v>
      </c>
      <c r="S23" s="322"/>
      <c r="T23" s="299"/>
      <c r="U23" s="299"/>
      <c r="V23" s="301" t="s">
        <v>45</v>
      </c>
      <c r="W23" s="300"/>
      <c r="X23" s="110" t="s">
        <v>153</v>
      </c>
      <c r="Y23" s="129" t="s">
        <v>84</v>
      </c>
      <c r="Z23" s="129" t="s">
        <v>264</v>
      </c>
      <c r="AA23" s="262" t="s">
        <v>275</v>
      </c>
      <c r="AB23" s="182">
        <v>20</v>
      </c>
    </row>
    <row r="24" spans="1:28" ht="103.5" customHeight="1" x14ac:dyDescent="0.25">
      <c r="A24" s="147" t="s">
        <v>121</v>
      </c>
      <c r="B24" s="146" t="s">
        <v>96</v>
      </c>
      <c r="C24" s="130" t="s">
        <v>223</v>
      </c>
      <c r="D24" s="247" t="s">
        <v>224</v>
      </c>
      <c r="E24" s="111">
        <v>43525</v>
      </c>
      <c r="F24" s="310" t="s">
        <v>344</v>
      </c>
      <c r="G24" s="310"/>
      <c r="H24" s="109" t="s">
        <v>40</v>
      </c>
      <c r="I24" s="309"/>
      <c r="J24" s="319" t="s">
        <v>413</v>
      </c>
      <c r="K24" s="320">
        <v>4</v>
      </c>
      <c r="L24" s="319"/>
      <c r="M24" s="109" t="s">
        <v>40</v>
      </c>
      <c r="N24" s="261"/>
      <c r="O24" s="323" t="s">
        <v>471</v>
      </c>
      <c r="P24" s="323"/>
      <c r="Q24" s="323"/>
      <c r="R24" s="257" t="s">
        <v>40</v>
      </c>
      <c r="S24" s="322"/>
      <c r="T24" s="299"/>
      <c r="U24" s="299"/>
      <c r="V24" s="109" t="s">
        <v>45</v>
      </c>
      <c r="W24" s="300"/>
      <c r="X24" s="110" t="s">
        <v>153</v>
      </c>
      <c r="Y24" s="129" t="s">
        <v>84</v>
      </c>
      <c r="Z24" s="129" t="s">
        <v>264</v>
      </c>
      <c r="AA24" s="262" t="s">
        <v>275</v>
      </c>
      <c r="AB24" s="182">
        <v>21</v>
      </c>
    </row>
    <row r="25" spans="1:28" ht="195" customHeight="1" x14ac:dyDescent="0.25">
      <c r="A25" s="147" t="s">
        <v>122</v>
      </c>
      <c r="B25" s="146" t="s">
        <v>201</v>
      </c>
      <c r="C25" s="130" t="s">
        <v>225</v>
      </c>
      <c r="D25" s="247" t="s">
        <v>319</v>
      </c>
      <c r="E25" s="111">
        <v>43282</v>
      </c>
      <c r="F25" s="309" t="s">
        <v>390</v>
      </c>
      <c r="G25" s="309"/>
      <c r="H25" s="109" t="s">
        <v>40</v>
      </c>
      <c r="I25" s="309" t="s">
        <v>391</v>
      </c>
      <c r="J25" s="261" t="s">
        <v>451</v>
      </c>
      <c r="K25" s="261"/>
      <c r="L25" s="261"/>
      <c r="M25" s="109" t="s">
        <v>39</v>
      </c>
      <c r="N25" s="261" t="s">
        <v>452</v>
      </c>
      <c r="O25" s="321" t="s">
        <v>501</v>
      </c>
      <c r="P25" s="321"/>
      <c r="Q25" s="321"/>
      <c r="R25" s="257" t="s">
        <v>39</v>
      </c>
      <c r="S25" s="321"/>
      <c r="T25" s="298"/>
      <c r="U25" s="298"/>
      <c r="V25" s="109" t="s">
        <v>45</v>
      </c>
      <c r="W25" s="300"/>
      <c r="X25" s="110" t="s">
        <v>153</v>
      </c>
      <c r="Y25" s="129" t="s">
        <v>84</v>
      </c>
      <c r="Z25" s="129" t="s">
        <v>264</v>
      </c>
      <c r="AA25" s="262" t="s">
        <v>276</v>
      </c>
      <c r="AB25" s="182">
        <v>22</v>
      </c>
    </row>
    <row r="26" spans="1:28" ht="103.5" customHeight="1" x14ac:dyDescent="0.25">
      <c r="A26" s="147" t="s">
        <v>123</v>
      </c>
      <c r="B26" s="146" t="s">
        <v>265</v>
      </c>
      <c r="C26" s="130" t="s">
        <v>226</v>
      </c>
      <c r="D26" s="247" t="s">
        <v>316</v>
      </c>
      <c r="E26" s="111">
        <v>43252</v>
      </c>
      <c r="F26" s="309" t="s">
        <v>365</v>
      </c>
      <c r="G26" s="309"/>
      <c r="H26" s="109" t="s">
        <v>39</v>
      </c>
      <c r="I26" s="309"/>
      <c r="J26" s="261" t="s">
        <v>426</v>
      </c>
      <c r="K26" s="261"/>
      <c r="L26" s="261"/>
      <c r="M26" s="109" t="s">
        <v>39</v>
      </c>
      <c r="N26" s="261"/>
      <c r="O26" s="321" t="s">
        <v>476</v>
      </c>
      <c r="P26" s="321"/>
      <c r="Q26" s="321"/>
      <c r="R26" s="257" t="s">
        <v>39</v>
      </c>
      <c r="S26" s="322"/>
      <c r="T26" s="298"/>
      <c r="U26" s="298"/>
      <c r="V26" s="109" t="s">
        <v>45</v>
      </c>
      <c r="W26" s="300"/>
      <c r="X26" s="110" t="s">
        <v>153</v>
      </c>
      <c r="Y26" s="129" t="s">
        <v>84</v>
      </c>
      <c r="Z26" s="129" t="s">
        <v>264</v>
      </c>
      <c r="AA26" s="262" t="s">
        <v>277</v>
      </c>
      <c r="AB26" s="182">
        <v>23</v>
      </c>
    </row>
    <row r="27" spans="1:28" ht="103.5" customHeight="1" x14ac:dyDescent="0.25">
      <c r="A27" s="147" t="s">
        <v>124</v>
      </c>
      <c r="B27" s="146" t="s">
        <v>92</v>
      </c>
      <c r="C27" s="130" t="s">
        <v>227</v>
      </c>
      <c r="D27" s="247" t="s">
        <v>228</v>
      </c>
      <c r="E27" s="111">
        <v>43525</v>
      </c>
      <c r="F27" s="310">
        <v>0.97</v>
      </c>
      <c r="G27" s="309"/>
      <c r="H27" s="109" t="s">
        <v>40</v>
      </c>
      <c r="I27" s="309"/>
      <c r="J27" s="319">
        <v>0.97</v>
      </c>
      <c r="K27" s="319">
        <v>0.97</v>
      </c>
      <c r="L27" s="319">
        <v>0.97</v>
      </c>
      <c r="M27" s="109" t="s">
        <v>40</v>
      </c>
      <c r="N27" s="261"/>
      <c r="O27" s="323">
        <v>0.97</v>
      </c>
      <c r="P27" s="321"/>
      <c r="Q27" s="323">
        <v>0.97</v>
      </c>
      <c r="R27" s="257" t="s">
        <v>40</v>
      </c>
      <c r="S27" s="322"/>
      <c r="T27" s="298"/>
      <c r="U27" s="298"/>
      <c r="V27" s="109" t="s">
        <v>45</v>
      </c>
      <c r="W27" s="300"/>
      <c r="X27" s="110" t="s">
        <v>153</v>
      </c>
      <c r="Y27" s="129" t="s">
        <v>89</v>
      </c>
      <c r="Z27" s="129" t="s">
        <v>263</v>
      </c>
      <c r="AA27" s="262" t="s">
        <v>278</v>
      </c>
      <c r="AB27" s="182">
        <v>24</v>
      </c>
    </row>
    <row r="28" spans="1:28" ht="103.5" customHeight="1" x14ac:dyDescent="0.25">
      <c r="A28" s="147" t="s">
        <v>125</v>
      </c>
      <c r="B28" s="146" t="s">
        <v>92</v>
      </c>
      <c r="C28" s="130" t="s">
        <v>229</v>
      </c>
      <c r="D28" s="247" t="s">
        <v>320</v>
      </c>
      <c r="E28" s="111">
        <v>43525</v>
      </c>
      <c r="F28" s="309" t="s">
        <v>348</v>
      </c>
      <c r="G28" s="309"/>
      <c r="H28" s="109" t="s">
        <v>40</v>
      </c>
      <c r="I28" s="309"/>
      <c r="J28" s="261" t="s">
        <v>418</v>
      </c>
      <c r="K28" s="261"/>
      <c r="L28" s="261"/>
      <c r="M28" s="109" t="s">
        <v>40</v>
      </c>
      <c r="N28" s="261"/>
      <c r="O28" s="321" t="s">
        <v>464</v>
      </c>
      <c r="P28" s="321"/>
      <c r="Q28" s="321"/>
      <c r="R28" s="257" t="s">
        <v>40</v>
      </c>
      <c r="S28" s="322"/>
      <c r="T28" s="298"/>
      <c r="U28" s="261"/>
      <c r="V28" s="109" t="s">
        <v>45</v>
      </c>
      <c r="W28" s="300"/>
      <c r="X28" s="110" t="s">
        <v>153</v>
      </c>
      <c r="Y28" s="129" t="s">
        <v>89</v>
      </c>
      <c r="Z28" s="129" t="s">
        <v>263</v>
      </c>
      <c r="AA28" s="262" t="s">
        <v>278</v>
      </c>
      <c r="AB28" s="182">
        <v>25</v>
      </c>
    </row>
    <row r="29" spans="1:28" ht="103.5" customHeight="1" x14ac:dyDescent="0.25">
      <c r="A29" s="147" t="s">
        <v>126</v>
      </c>
      <c r="B29" s="146" t="s">
        <v>92</v>
      </c>
      <c r="C29" s="130" t="s">
        <v>230</v>
      </c>
      <c r="D29" s="247" t="s">
        <v>321</v>
      </c>
      <c r="E29" s="111">
        <v>43405</v>
      </c>
      <c r="F29" s="309" t="s">
        <v>349</v>
      </c>
      <c r="G29" s="309"/>
      <c r="H29" s="109" t="s">
        <v>40</v>
      </c>
      <c r="I29" s="309"/>
      <c r="J29" s="261" t="s">
        <v>419</v>
      </c>
      <c r="K29" s="261"/>
      <c r="L29" s="261"/>
      <c r="M29" s="109" t="s">
        <v>40</v>
      </c>
      <c r="N29" s="261"/>
      <c r="O29" s="313" t="s">
        <v>462</v>
      </c>
      <c r="P29" s="321"/>
      <c r="Q29" s="321"/>
      <c r="R29" s="257" t="s">
        <v>39</v>
      </c>
      <c r="S29" s="322"/>
      <c r="T29" s="261"/>
      <c r="U29" s="298"/>
      <c r="V29" s="109" t="s">
        <v>45</v>
      </c>
      <c r="W29" s="300"/>
      <c r="X29" s="110" t="s">
        <v>153</v>
      </c>
      <c r="Y29" s="129" t="s">
        <v>89</v>
      </c>
      <c r="Z29" s="129" t="s">
        <v>263</v>
      </c>
      <c r="AA29" s="262" t="s">
        <v>89</v>
      </c>
      <c r="AB29" s="182">
        <v>26</v>
      </c>
    </row>
    <row r="30" spans="1:28" ht="103.5" customHeight="1" x14ac:dyDescent="0.25">
      <c r="A30" s="147" t="s">
        <v>127</v>
      </c>
      <c r="B30" s="146" t="s">
        <v>92</v>
      </c>
      <c r="C30" s="130" t="s">
        <v>231</v>
      </c>
      <c r="D30" s="247" t="s">
        <v>322</v>
      </c>
      <c r="E30" s="111">
        <v>43466</v>
      </c>
      <c r="F30" s="309"/>
      <c r="G30" s="309"/>
      <c r="H30" s="109" t="s">
        <v>42</v>
      </c>
      <c r="I30" s="309"/>
      <c r="J30" s="261"/>
      <c r="K30" s="261"/>
      <c r="L30" s="261"/>
      <c r="M30" s="109" t="s">
        <v>42</v>
      </c>
      <c r="N30" s="261"/>
      <c r="O30" s="321" t="s">
        <v>463</v>
      </c>
      <c r="P30" s="321"/>
      <c r="Q30" s="321"/>
      <c r="R30" s="257" t="s">
        <v>40</v>
      </c>
      <c r="S30" s="322"/>
      <c r="T30" s="298"/>
      <c r="U30" s="298"/>
      <c r="V30" s="109" t="s">
        <v>45</v>
      </c>
      <c r="W30" s="300"/>
      <c r="X30" s="110" t="s">
        <v>153</v>
      </c>
      <c r="Y30" s="129" t="s">
        <v>89</v>
      </c>
      <c r="Z30" s="129" t="s">
        <v>263</v>
      </c>
      <c r="AA30" s="262" t="s">
        <v>89</v>
      </c>
      <c r="AB30" s="182">
        <v>27</v>
      </c>
    </row>
    <row r="31" spans="1:28" ht="103.5" customHeight="1" x14ac:dyDescent="0.25">
      <c r="A31" s="147" t="s">
        <v>128</v>
      </c>
      <c r="B31" s="146" t="s">
        <v>92</v>
      </c>
      <c r="C31" s="130" t="s">
        <v>231</v>
      </c>
      <c r="D31" s="247" t="s">
        <v>323</v>
      </c>
      <c r="E31" s="111">
        <v>43191</v>
      </c>
      <c r="F31" s="309" t="s">
        <v>387</v>
      </c>
      <c r="G31" s="309"/>
      <c r="H31" s="301" t="s">
        <v>39</v>
      </c>
      <c r="I31" s="309"/>
      <c r="J31" s="261" t="s">
        <v>427</v>
      </c>
      <c r="K31" s="261"/>
      <c r="L31" s="261"/>
      <c r="M31" s="109" t="s">
        <v>39</v>
      </c>
      <c r="N31" s="261"/>
      <c r="O31" s="321" t="s">
        <v>465</v>
      </c>
      <c r="P31" s="321"/>
      <c r="Q31" s="321"/>
      <c r="R31" s="257" t="s">
        <v>39</v>
      </c>
      <c r="S31" s="322"/>
      <c r="T31" s="260"/>
      <c r="U31" s="261"/>
      <c r="V31" s="109" t="s">
        <v>45</v>
      </c>
      <c r="W31" s="303"/>
      <c r="X31" s="110" t="s">
        <v>153</v>
      </c>
      <c r="Y31" s="129" t="s">
        <v>89</v>
      </c>
      <c r="Z31" s="129" t="s">
        <v>263</v>
      </c>
      <c r="AA31" s="262" t="s">
        <v>89</v>
      </c>
      <c r="AB31" s="182">
        <v>28</v>
      </c>
    </row>
    <row r="32" spans="1:28" ht="150" x14ac:dyDescent="0.25">
      <c r="A32" s="147" t="s">
        <v>129</v>
      </c>
      <c r="B32" s="146" t="s">
        <v>92</v>
      </c>
      <c r="C32" s="130" t="s">
        <v>232</v>
      </c>
      <c r="D32" s="247" t="s">
        <v>182</v>
      </c>
      <c r="E32" s="111">
        <v>43525</v>
      </c>
      <c r="F32" s="309" t="s">
        <v>393</v>
      </c>
      <c r="G32" s="309"/>
      <c r="H32" s="109" t="s">
        <v>27</v>
      </c>
      <c r="I32" s="309" t="s">
        <v>392</v>
      </c>
      <c r="J32" s="261" t="s">
        <v>420</v>
      </c>
      <c r="K32" s="261" t="s">
        <v>446</v>
      </c>
      <c r="L32" s="261"/>
      <c r="M32" s="109" t="s">
        <v>27</v>
      </c>
      <c r="N32" s="261" t="s">
        <v>421</v>
      </c>
      <c r="O32" s="321" t="s">
        <v>467</v>
      </c>
      <c r="P32" s="321" t="s">
        <v>468</v>
      </c>
      <c r="Q32" s="321"/>
      <c r="R32" s="257" t="s">
        <v>27</v>
      </c>
      <c r="S32" s="313" t="s">
        <v>469</v>
      </c>
      <c r="T32" s="260"/>
      <c r="U32" s="261"/>
      <c r="V32" s="109" t="s">
        <v>45</v>
      </c>
      <c r="W32" s="260"/>
      <c r="X32" s="110" t="s">
        <v>153</v>
      </c>
      <c r="Y32" s="129" t="s">
        <v>89</v>
      </c>
      <c r="Z32" s="129" t="s">
        <v>263</v>
      </c>
      <c r="AA32" s="262" t="s">
        <v>89</v>
      </c>
      <c r="AB32" s="182">
        <v>29</v>
      </c>
    </row>
    <row r="33" spans="1:28" ht="103.5" customHeight="1" x14ac:dyDescent="0.25">
      <c r="A33" s="147" t="s">
        <v>130</v>
      </c>
      <c r="B33" s="146" t="s">
        <v>92</v>
      </c>
      <c r="C33" s="130" t="s">
        <v>233</v>
      </c>
      <c r="D33" s="247" t="s">
        <v>324</v>
      </c>
      <c r="E33" s="111">
        <v>43525</v>
      </c>
      <c r="F33" s="309" t="s">
        <v>372</v>
      </c>
      <c r="G33" s="309"/>
      <c r="H33" s="109" t="s">
        <v>40</v>
      </c>
      <c r="I33" s="309"/>
      <c r="J33" s="261" t="s">
        <v>447</v>
      </c>
      <c r="K33" s="319">
        <v>1</v>
      </c>
      <c r="L33" s="319">
        <v>1</v>
      </c>
      <c r="M33" s="109" t="s">
        <v>40</v>
      </c>
      <c r="N33" s="261"/>
      <c r="O33" s="321" t="s">
        <v>472</v>
      </c>
      <c r="P33" s="321" t="s">
        <v>510</v>
      </c>
      <c r="Q33" s="323">
        <v>1</v>
      </c>
      <c r="R33" s="257" t="s">
        <v>40</v>
      </c>
      <c r="S33" s="322"/>
      <c r="T33" s="298"/>
      <c r="U33" s="298"/>
      <c r="V33" s="109" t="s">
        <v>45</v>
      </c>
      <c r="W33" s="300"/>
      <c r="X33" s="110" t="s">
        <v>153</v>
      </c>
      <c r="Y33" s="129" t="s">
        <v>89</v>
      </c>
      <c r="Z33" s="129" t="s">
        <v>263</v>
      </c>
      <c r="AA33" s="262" t="s">
        <v>89</v>
      </c>
      <c r="AB33" s="182">
        <v>30</v>
      </c>
    </row>
    <row r="34" spans="1:28" ht="103.5" customHeight="1" x14ac:dyDescent="0.25">
      <c r="A34" s="147" t="s">
        <v>131</v>
      </c>
      <c r="B34" s="146" t="s">
        <v>92</v>
      </c>
      <c r="C34" s="130" t="s">
        <v>234</v>
      </c>
      <c r="D34" s="247" t="s">
        <v>235</v>
      </c>
      <c r="E34" s="111">
        <v>43525</v>
      </c>
      <c r="F34" s="309"/>
      <c r="G34" s="309"/>
      <c r="H34" s="109" t="s">
        <v>42</v>
      </c>
      <c r="I34" s="309"/>
      <c r="J34" s="261"/>
      <c r="K34" s="261"/>
      <c r="L34" s="261"/>
      <c r="M34" s="109" t="s">
        <v>42</v>
      </c>
      <c r="N34" s="261"/>
      <c r="O34" s="321" t="s">
        <v>466</v>
      </c>
      <c r="P34" s="321"/>
      <c r="Q34" s="321"/>
      <c r="R34" s="257" t="s">
        <v>40</v>
      </c>
      <c r="S34" s="322"/>
      <c r="T34" s="298"/>
      <c r="U34" s="298"/>
      <c r="V34" s="109" t="s">
        <v>45</v>
      </c>
      <c r="W34" s="300"/>
      <c r="X34" s="110" t="s">
        <v>153</v>
      </c>
      <c r="Y34" s="129" t="s">
        <v>89</v>
      </c>
      <c r="Z34" s="129" t="s">
        <v>263</v>
      </c>
      <c r="AA34" s="262" t="s">
        <v>89</v>
      </c>
      <c r="AB34" s="182">
        <v>31</v>
      </c>
    </row>
    <row r="35" spans="1:28" ht="103.5" customHeight="1" x14ac:dyDescent="0.25">
      <c r="A35" s="147" t="s">
        <v>132</v>
      </c>
      <c r="B35" s="146" t="s">
        <v>202</v>
      </c>
      <c r="C35" s="130" t="s">
        <v>236</v>
      </c>
      <c r="D35" s="247" t="s">
        <v>302</v>
      </c>
      <c r="E35" s="111">
        <v>43525</v>
      </c>
      <c r="F35" s="309" t="s">
        <v>376</v>
      </c>
      <c r="G35" s="309"/>
      <c r="H35" s="109" t="s">
        <v>40</v>
      </c>
      <c r="I35" s="309"/>
      <c r="J35" s="261" t="s">
        <v>444</v>
      </c>
      <c r="K35" s="261">
        <v>1</v>
      </c>
      <c r="L35" s="261">
        <v>2</v>
      </c>
      <c r="M35" s="109" t="s">
        <v>40</v>
      </c>
      <c r="N35" s="261"/>
      <c r="O35" s="321" t="s">
        <v>515</v>
      </c>
      <c r="P35" s="321"/>
      <c r="Q35" s="321"/>
      <c r="R35" s="257" t="s">
        <v>40</v>
      </c>
      <c r="S35" s="324"/>
      <c r="T35" s="298"/>
      <c r="U35" s="298"/>
      <c r="V35" s="109" t="s">
        <v>45</v>
      </c>
      <c r="W35" s="300"/>
      <c r="X35" s="110" t="s">
        <v>153</v>
      </c>
      <c r="Y35" s="129" t="s">
        <v>90</v>
      </c>
      <c r="Z35" s="129" t="s">
        <v>263</v>
      </c>
      <c r="AA35" s="262" t="s">
        <v>90</v>
      </c>
      <c r="AB35" s="182">
        <v>32</v>
      </c>
    </row>
    <row r="36" spans="1:28" ht="103.5" customHeight="1" x14ac:dyDescent="0.25">
      <c r="A36" s="147" t="s">
        <v>133</v>
      </c>
      <c r="B36" s="146" t="s">
        <v>202</v>
      </c>
      <c r="C36" s="130" t="s">
        <v>237</v>
      </c>
      <c r="D36" s="247" t="s">
        <v>303</v>
      </c>
      <c r="E36" s="111">
        <v>43191</v>
      </c>
      <c r="F36" s="309" t="s">
        <v>373</v>
      </c>
      <c r="G36" s="309"/>
      <c r="H36" s="109" t="s">
        <v>39</v>
      </c>
      <c r="I36" s="309"/>
      <c r="J36" s="319" t="s">
        <v>426</v>
      </c>
      <c r="K36" s="261"/>
      <c r="L36" s="261"/>
      <c r="M36" s="109" t="s">
        <v>39</v>
      </c>
      <c r="N36" s="261"/>
      <c r="O36" s="321" t="s">
        <v>509</v>
      </c>
      <c r="P36" s="321"/>
      <c r="Q36" s="321"/>
      <c r="R36" s="257" t="s">
        <v>39</v>
      </c>
      <c r="S36" s="324"/>
      <c r="T36" s="298"/>
      <c r="U36" s="298"/>
      <c r="V36" s="109" t="s">
        <v>45</v>
      </c>
      <c r="W36" s="300"/>
      <c r="X36" s="110" t="s">
        <v>153</v>
      </c>
      <c r="Y36" s="129" t="s">
        <v>90</v>
      </c>
      <c r="Z36" s="129" t="s">
        <v>263</v>
      </c>
      <c r="AA36" s="262" t="s">
        <v>90</v>
      </c>
      <c r="AB36" s="182">
        <v>33</v>
      </c>
    </row>
    <row r="37" spans="1:28" ht="103.5" customHeight="1" x14ac:dyDescent="0.25">
      <c r="A37" s="147" t="s">
        <v>134</v>
      </c>
      <c r="B37" s="146" t="s">
        <v>202</v>
      </c>
      <c r="C37" s="130" t="s">
        <v>237</v>
      </c>
      <c r="D37" s="247" t="s">
        <v>304</v>
      </c>
      <c r="E37" s="111">
        <v>43435</v>
      </c>
      <c r="F37" s="309"/>
      <c r="G37" s="309"/>
      <c r="H37" s="109" t="s">
        <v>42</v>
      </c>
      <c r="I37" s="309"/>
      <c r="J37" s="261" t="s">
        <v>441</v>
      </c>
      <c r="K37" s="261"/>
      <c r="L37" s="261"/>
      <c r="M37" s="109" t="s">
        <v>40</v>
      </c>
      <c r="N37" s="261"/>
      <c r="O37" s="321" t="s">
        <v>457</v>
      </c>
      <c r="P37" s="321"/>
      <c r="Q37" s="321"/>
      <c r="R37" s="257" t="s">
        <v>39</v>
      </c>
      <c r="S37" s="324"/>
      <c r="T37" s="260"/>
      <c r="U37" s="298"/>
      <c r="V37" s="109" t="s">
        <v>45</v>
      </c>
      <c r="W37" s="300"/>
      <c r="X37" s="110" t="s">
        <v>153</v>
      </c>
      <c r="Y37" s="129" t="s">
        <v>90</v>
      </c>
      <c r="Z37" s="129" t="s">
        <v>263</v>
      </c>
      <c r="AA37" s="262" t="s">
        <v>90</v>
      </c>
      <c r="AB37" s="182">
        <v>34</v>
      </c>
    </row>
    <row r="38" spans="1:28" ht="103.5" customHeight="1" x14ac:dyDescent="0.25">
      <c r="A38" s="147" t="s">
        <v>135</v>
      </c>
      <c r="B38" s="146" t="s">
        <v>202</v>
      </c>
      <c r="C38" s="130" t="s">
        <v>237</v>
      </c>
      <c r="D38" s="247" t="s">
        <v>305</v>
      </c>
      <c r="E38" s="111">
        <v>43344</v>
      </c>
      <c r="F38" s="309" t="s">
        <v>374</v>
      </c>
      <c r="G38" s="309"/>
      <c r="H38" s="109" t="s">
        <v>40</v>
      </c>
      <c r="I38" s="309"/>
      <c r="J38" s="261" t="s">
        <v>445</v>
      </c>
      <c r="K38" s="261"/>
      <c r="L38" s="261"/>
      <c r="M38" s="109" t="s">
        <v>39</v>
      </c>
      <c r="N38" s="261"/>
      <c r="O38" s="321" t="s">
        <v>508</v>
      </c>
      <c r="P38" s="321"/>
      <c r="Q38" s="321"/>
      <c r="R38" s="257" t="s">
        <v>39</v>
      </c>
      <c r="S38" s="324"/>
      <c r="T38" s="298"/>
      <c r="U38" s="298"/>
      <c r="V38" s="109" t="s">
        <v>45</v>
      </c>
      <c r="W38" s="300"/>
      <c r="X38" s="110" t="s">
        <v>153</v>
      </c>
      <c r="Y38" s="129" t="s">
        <v>90</v>
      </c>
      <c r="Z38" s="129" t="s">
        <v>263</v>
      </c>
      <c r="AA38" s="262" t="s">
        <v>90</v>
      </c>
      <c r="AB38" s="182">
        <v>35</v>
      </c>
    </row>
    <row r="39" spans="1:28" ht="103.5" customHeight="1" x14ac:dyDescent="0.25">
      <c r="A39" s="147" t="s">
        <v>136</v>
      </c>
      <c r="B39" s="146" t="s">
        <v>202</v>
      </c>
      <c r="C39" s="130" t="s">
        <v>237</v>
      </c>
      <c r="D39" s="247" t="s">
        <v>306</v>
      </c>
      <c r="E39" s="111">
        <v>43525</v>
      </c>
      <c r="F39" s="309"/>
      <c r="G39" s="309"/>
      <c r="H39" s="109" t="s">
        <v>42</v>
      </c>
      <c r="I39" s="309"/>
      <c r="J39" s="261" t="s">
        <v>442</v>
      </c>
      <c r="K39" s="261"/>
      <c r="L39" s="261"/>
      <c r="M39" s="109" t="s">
        <v>40</v>
      </c>
      <c r="N39" s="261"/>
      <c r="O39" s="321" t="s">
        <v>511</v>
      </c>
      <c r="P39" s="321"/>
      <c r="Q39" s="321"/>
      <c r="R39" s="257" t="s">
        <v>40</v>
      </c>
      <c r="S39" s="324"/>
      <c r="T39" s="298"/>
      <c r="U39" s="298"/>
      <c r="V39" s="109" t="s">
        <v>45</v>
      </c>
      <c r="W39" s="300"/>
      <c r="X39" s="110" t="s">
        <v>153</v>
      </c>
      <c r="Y39" s="129" t="s">
        <v>90</v>
      </c>
      <c r="Z39" s="129" t="s">
        <v>263</v>
      </c>
      <c r="AA39" s="262" t="s">
        <v>90</v>
      </c>
      <c r="AB39" s="182">
        <v>36</v>
      </c>
    </row>
    <row r="40" spans="1:28" ht="123" customHeight="1" x14ac:dyDescent="0.25">
      <c r="A40" s="147" t="s">
        <v>137</v>
      </c>
      <c r="B40" s="146" t="s">
        <v>181</v>
      </c>
      <c r="C40" s="130" t="s">
        <v>238</v>
      </c>
      <c r="D40" s="247" t="s">
        <v>325</v>
      </c>
      <c r="E40" s="111">
        <v>43252</v>
      </c>
      <c r="F40" s="309" t="s">
        <v>377</v>
      </c>
      <c r="G40" s="309"/>
      <c r="H40" s="109" t="s">
        <v>39</v>
      </c>
      <c r="I40" s="309" t="s">
        <v>378</v>
      </c>
      <c r="J40" s="261" t="s">
        <v>424</v>
      </c>
      <c r="K40" s="261"/>
      <c r="L40" s="261"/>
      <c r="M40" s="109" t="s">
        <v>39</v>
      </c>
      <c r="N40" s="261"/>
      <c r="O40" s="321" t="s">
        <v>509</v>
      </c>
      <c r="P40" s="321"/>
      <c r="Q40" s="321"/>
      <c r="R40" s="257" t="s">
        <v>39</v>
      </c>
      <c r="S40" s="322"/>
      <c r="T40" s="298"/>
      <c r="U40" s="298"/>
      <c r="V40" s="109" t="s">
        <v>45</v>
      </c>
      <c r="W40" s="300"/>
      <c r="X40" s="110" t="s">
        <v>153</v>
      </c>
      <c r="Y40" s="129" t="s">
        <v>5</v>
      </c>
      <c r="Z40" s="129" t="s">
        <v>264</v>
      </c>
      <c r="AA40" s="262" t="s">
        <v>279</v>
      </c>
      <c r="AB40" s="182">
        <v>37</v>
      </c>
    </row>
    <row r="41" spans="1:28" ht="103.5" customHeight="1" x14ac:dyDescent="0.25">
      <c r="A41" s="147" t="s">
        <v>138</v>
      </c>
      <c r="B41" s="146" t="s">
        <v>181</v>
      </c>
      <c r="C41" s="130" t="s">
        <v>238</v>
      </c>
      <c r="D41" s="247" t="s">
        <v>239</v>
      </c>
      <c r="E41" s="111" t="s">
        <v>240</v>
      </c>
      <c r="F41" s="309"/>
      <c r="G41" s="309"/>
      <c r="H41" s="109" t="s">
        <v>42</v>
      </c>
      <c r="I41" s="309" t="s">
        <v>341</v>
      </c>
      <c r="J41" s="261" t="s">
        <v>448</v>
      </c>
      <c r="K41" s="261"/>
      <c r="L41" s="261"/>
      <c r="M41" s="109" t="s">
        <v>40</v>
      </c>
      <c r="N41" s="261"/>
      <c r="O41" s="321" t="s">
        <v>340</v>
      </c>
      <c r="P41" s="321"/>
      <c r="Q41" s="321"/>
      <c r="R41" s="257" t="s">
        <v>39</v>
      </c>
      <c r="S41" s="322"/>
      <c r="T41" s="298"/>
      <c r="U41" s="298"/>
      <c r="V41" s="109" t="s">
        <v>45</v>
      </c>
      <c r="W41" s="300"/>
      <c r="X41" s="110" t="s">
        <v>153</v>
      </c>
      <c r="Y41" s="129" t="s">
        <v>5</v>
      </c>
      <c r="Z41" s="129" t="s">
        <v>264</v>
      </c>
      <c r="AA41" s="262" t="s">
        <v>279</v>
      </c>
      <c r="AB41" s="182">
        <v>38</v>
      </c>
    </row>
    <row r="42" spans="1:28" ht="103.5" customHeight="1" x14ac:dyDescent="0.25">
      <c r="A42" s="147" t="s">
        <v>139</v>
      </c>
      <c r="B42" s="146" t="s">
        <v>181</v>
      </c>
      <c r="C42" s="130" t="s">
        <v>238</v>
      </c>
      <c r="D42" s="247" t="s">
        <v>327</v>
      </c>
      <c r="E42" s="111">
        <v>43344</v>
      </c>
      <c r="F42" s="309" t="s">
        <v>342</v>
      </c>
      <c r="G42" s="309"/>
      <c r="H42" s="109" t="s">
        <v>40</v>
      </c>
      <c r="I42" s="309"/>
      <c r="J42" s="261" t="s">
        <v>425</v>
      </c>
      <c r="K42" s="261"/>
      <c r="L42" s="261"/>
      <c r="M42" s="109" t="s">
        <v>39</v>
      </c>
      <c r="N42" s="261"/>
      <c r="O42" s="321" t="s">
        <v>512</v>
      </c>
      <c r="P42" s="321"/>
      <c r="Q42" s="321"/>
      <c r="R42" s="257" t="s">
        <v>39</v>
      </c>
      <c r="S42" s="322"/>
      <c r="T42" s="298"/>
      <c r="U42" s="298"/>
      <c r="V42" s="109" t="s">
        <v>45</v>
      </c>
      <c r="W42" s="300"/>
      <c r="X42" s="110" t="s">
        <v>153</v>
      </c>
      <c r="Y42" s="129" t="s">
        <v>5</v>
      </c>
      <c r="Z42" s="129" t="s">
        <v>264</v>
      </c>
      <c r="AA42" s="262" t="s">
        <v>279</v>
      </c>
      <c r="AB42" s="182">
        <v>39</v>
      </c>
    </row>
    <row r="43" spans="1:28" ht="103.5" customHeight="1" x14ac:dyDescent="0.25">
      <c r="A43" s="147" t="s">
        <v>140</v>
      </c>
      <c r="B43" s="146" t="s">
        <v>181</v>
      </c>
      <c r="C43" s="130" t="s">
        <v>241</v>
      </c>
      <c r="D43" s="247" t="s">
        <v>326</v>
      </c>
      <c r="E43" s="111">
        <v>43191</v>
      </c>
      <c r="F43" s="309" t="s">
        <v>343</v>
      </c>
      <c r="G43" s="309"/>
      <c r="H43" s="109" t="s">
        <v>39</v>
      </c>
      <c r="I43" s="309"/>
      <c r="J43" s="261" t="s">
        <v>436</v>
      </c>
      <c r="K43" s="261"/>
      <c r="L43" s="261"/>
      <c r="M43" s="109" t="s">
        <v>39</v>
      </c>
      <c r="N43" s="261"/>
      <c r="O43" s="321" t="s">
        <v>509</v>
      </c>
      <c r="P43" s="321"/>
      <c r="Q43" s="321"/>
      <c r="R43" s="257" t="s">
        <v>39</v>
      </c>
      <c r="S43" s="322"/>
      <c r="T43" s="298"/>
      <c r="U43" s="298"/>
      <c r="V43" s="109" t="s">
        <v>45</v>
      </c>
      <c r="W43" s="300"/>
      <c r="X43" s="110" t="s">
        <v>153</v>
      </c>
      <c r="Y43" s="129" t="s">
        <v>5</v>
      </c>
      <c r="Z43" s="129" t="s">
        <v>264</v>
      </c>
      <c r="AA43" s="262" t="s">
        <v>279</v>
      </c>
      <c r="AB43" s="182">
        <v>40</v>
      </c>
    </row>
    <row r="44" spans="1:28" ht="103.5" customHeight="1" x14ac:dyDescent="0.25">
      <c r="A44" s="147" t="s">
        <v>141</v>
      </c>
      <c r="B44" s="146" t="s">
        <v>265</v>
      </c>
      <c r="C44" s="130" t="s">
        <v>242</v>
      </c>
      <c r="D44" s="247" t="s">
        <v>317</v>
      </c>
      <c r="E44" s="111">
        <v>43374</v>
      </c>
      <c r="F44" s="309"/>
      <c r="G44" s="309"/>
      <c r="H44" s="109" t="s">
        <v>42</v>
      </c>
      <c r="I44" s="309"/>
      <c r="J44" s="261" t="s">
        <v>423</v>
      </c>
      <c r="K44" s="261"/>
      <c r="L44" s="261"/>
      <c r="M44" s="109" t="s">
        <v>40</v>
      </c>
      <c r="N44" s="261"/>
      <c r="O44" s="321" t="s">
        <v>513</v>
      </c>
      <c r="P44" s="321"/>
      <c r="Q44" s="321"/>
      <c r="R44" s="257" t="s">
        <v>39</v>
      </c>
      <c r="S44" s="322"/>
      <c r="T44" s="299"/>
      <c r="U44" s="298"/>
      <c r="V44" s="109" t="s">
        <v>45</v>
      </c>
      <c r="W44" s="300"/>
      <c r="X44" s="110" t="s">
        <v>153</v>
      </c>
      <c r="Y44" s="129" t="s">
        <v>5</v>
      </c>
      <c r="Z44" s="129" t="s">
        <v>264</v>
      </c>
      <c r="AA44" s="262" t="s">
        <v>280</v>
      </c>
      <c r="AB44" s="182">
        <v>41</v>
      </c>
    </row>
    <row r="45" spans="1:28" ht="103.5" customHeight="1" x14ac:dyDescent="0.25">
      <c r="A45" s="147" t="s">
        <v>142</v>
      </c>
      <c r="B45" s="146" t="s">
        <v>408</v>
      </c>
      <c r="C45" s="130" t="s">
        <v>243</v>
      </c>
      <c r="D45" s="247" t="s">
        <v>300</v>
      </c>
      <c r="E45" s="111">
        <v>43466</v>
      </c>
      <c r="F45" s="309"/>
      <c r="G45" s="309"/>
      <c r="H45" s="109" t="s">
        <v>42</v>
      </c>
      <c r="I45" s="309" t="s">
        <v>368</v>
      </c>
      <c r="J45" s="261" t="s">
        <v>422</v>
      </c>
      <c r="K45" s="261"/>
      <c r="L45" s="261"/>
      <c r="M45" s="109" t="s">
        <v>40</v>
      </c>
      <c r="N45" s="261"/>
      <c r="O45" s="321" t="s">
        <v>502</v>
      </c>
      <c r="P45" s="321"/>
      <c r="Q45" s="321"/>
      <c r="R45" s="257" t="s">
        <v>40</v>
      </c>
      <c r="S45" s="322"/>
      <c r="T45" s="298"/>
      <c r="U45" s="298"/>
      <c r="V45" s="109" t="s">
        <v>45</v>
      </c>
      <c r="W45" s="300"/>
      <c r="X45" s="110" t="s">
        <v>153</v>
      </c>
      <c r="Y45" s="129" t="s">
        <v>5</v>
      </c>
      <c r="Z45" s="129" t="s">
        <v>264</v>
      </c>
      <c r="AA45" s="262" t="s">
        <v>281</v>
      </c>
      <c r="AB45" s="182">
        <v>42</v>
      </c>
    </row>
    <row r="46" spans="1:28" ht="103.5" customHeight="1" x14ac:dyDescent="0.25">
      <c r="A46" s="147" t="s">
        <v>143</v>
      </c>
      <c r="B46" s="146" t="s">
        <v>408</v>
      </c>
      <c r="C46" s="130" t="s">
        <v>243</v>
      </c>
      <c r="D46" s="247" t="s">
        <v>301</v>
      </c>
      <c r="E46" s="111">
        <v>43525</v>
      </c>
      <c r="F46" s="309"/>
      <c r="G46" s="309"/>
      <c r="H46" s="109" t="s">
        <v>42</v>
      </c>
      <c r="I46" s="309" t="s">
        <v>368</v>
      </c>
      <c r="J46" s="261"/>
      <c r="K46" s="261"/>
      <c r="L46" s="261"/>
      <c r="M46" s="109" t="s">
        <v>42</v>
      </c>
      <c r="N46" s="261"/>
      <c r="O46" s="321" t="s">
        <v>375</v>
      </c>
      <c r="P46" s="321"/>
      <c r="Q46" s="321"/>
      <c r="R46" s="257" t="s">
        <v>42</v>
      </c>
      <c r="S46" s="322"/>
      <c r="T46" s="298"/>
      <c r="U46" s="298"/>
      <c r="V46" s="109" t="s">
        <v>45</v>
      </c>
      <c r="W46" s="300"/>
      <c r="X46" s="110" t="s">
        <v>153</v>
      </c>
      <c r="Y46" s="129" t="s">
        <v>5</v>
      </c>
      <c r="Z46" s="129" t="s">
        <v>264</v>
      </c>
      <c r="AA46" s="262" t="s">
        <v>281</v>
      </c>
      <c r="AB46" s="182">
        <v>43</v>
      </c>
    </row>
    <row r="47" spans="1:28" ht="103.5" customHeight="1" x14ac:dyDescent="0.25">
      <c r="A47" s="147" t="s">
        <v>144</v>
      </c>
      <c r="B47" s="146" t="s">
        <v>93</v>
      </c>
      <c r="C47" s="130" t="s">
        <v>244</v>
      </c>
      <c r="D47" s="247" t="s">
        <v>245</v>
      </c>
      <c r="E47" s="111">
        <v>43525</v>
      </c>
      <c r="F47" s="309" t="s">
        <v>355</v>
      </c>
      <c r="G47" s="309" t="s">
        <v>356</v>
      </c>
      <c r="H47" s="109" t="s">
        <v>40</v>
      </c>
      <c r="I47" s="309"/>
      <c r="J47" s="261" t="s">
        <v>395</v>
      </c>
      <c r="K47" s="261" t="s">
        <v>396</v>
      </c>
      <c r="L47" s="261" t="s">
        <v>356</v>
      </c>
      <c r="M47" s="109" t="s">
        <v>40</v>
      </c>
      <c r="N47" s="261" t="s">
        <v>397</v>
      </c>
      <c r="O47" s="321" t="s">
        <v>483</v>
      </c>
      <c r="P47" s="321" t="s">
        <v>484</v>
      </c>
      <c r="Q47" s="321" t="s">
        <v>356</v>
      </c>
      <c r="R47" s="257" t="s">
        <v>40</v>
      </c>
      <c r="S47" s="322" t="s">
        <v>500</v>
      </c>
      <c r="T47" s="298"/>
      <c r="U47" s="298"/>
      <c r="V47" s="109" t="s">
        <v>45</v>
      </c>
      <c r="W47" s="300"/>
      <c r="X47" s="110" t="s">
        <v>153</v>
      </c>
      <c r="Y47" s="129" t="s">
        <v>207</v>
      </c>
      <c r="Z47" s="129" t="s">
        <v>263</v>
      </c>
      <c r="AA47" s="262" t="s">
        <v>282</v>
      </c>
      <c r="AB47" s="182">
        <v>44</v>
      </c>
    </row>
    <row r="48" spans="1:28" ht="103.5" customHeight="1" x14ac:dyDescent="0.25">
      <c r="A48" s="147" t="s">
        <v>145</v>
      </c>
      <c r="B48" s="146" t="s">
        <v>93</v>
      </c>
      <c r="C48" s="130" t="s">
        <v>246</v>
      </c>
      <c r="D48" s="247" t="s">
        <v>247</v>
      </c>
      <c r="E48" s="111">
        <v>43525</v>
      </c>
      <c r="F48" s="310">
        <v>0.99</v>
      </c>
      <c r="G48" s="310">
        <v>0.99</v>
      </c>
      <c r="H48" s="109" t="s">
        <v>40</v>
      </c>
      <c r="I48" s="309"/>
      <c r="J48" s="319">
        <v>1</v>
      </c>
      <c r="K48" s="319">
        <v>0.99</v>
      </c>
      <c r="L48" s="319">
        <v>0.99</v>
      </c>
      <c r="M48" s="109" t="s">
        <v>40</v>
      </c>
      <c r="N48" s="261"/>
      <c r="O48" s="323">
        <v>0.99</v>
      </c>
      <c r="P48" s="323">
        <v>0.99</v>
      </c>
      <c r="Q48" s="323">
        <v>0.99</v>
      </c>
      <c r="R48" s="257" t="s">
        <v>40</v>
      </c>
      <c r="S48" s="322"/>
      <c r="T48" s="298"/>
      <c r="U48" s="298"/>
      <c r="V48" s="109" t="s">
        <v>45</v>
      </c>
      <c r="W48" s="300"/>
      <c r="X48" s="110" t="s">
        <v>153</v>
      </c>
      <c r="Y48" s="129" t="s">
        <v>207</v>
      </c>
      <c r="Z48" s="129" t="s">
        <v>263</v>
      </c>
      <c r="AA48" s="262" t="s">
        <v>282</v>
      </c>
      <c r="AB48" s="182">
        <v>45</v>
      </c>
    </row>
    <row r="49" spans="1:47" ht="103.5" customHeight="1" x14ac:dyDescent="0.25">
      <c r="A49" s="147" t="s">
        <v>146</v>
      </c>
      <c r="B49" s="146" t="s">
        <v>93</v>
      </c>
      <c r="C49" s="130" t="s">
        <v>246</v>
      </c>
      <c r="D49" s="247" t="s">
        <v>248</v>
      </c>
      <c r="E49" s="111">
        <v>43525</v>
      </c>
      <c r="F49" s="310">
        <v>0.81</v>
      </c>
      <c r="G49" s="310">
        <v>0.75</v>
      </c>
      <c r="H49" s="109" t="s">
        <v>40</v>
      </c>
      <c r="I49" s="309"/>
      <c r="J49" s="319">
        <v>0.84</v>
      </c>
      <c r="K49" s="319">
        <v>0.85</v>
      </c>
      <c r="L49" s="319">
        <v>0.75</v>
      </c>
      <c r="M49" s="109" t="s">
        <v>40</v>
      </c>
      <c r="N49" s="261"/>
      <c r="O49" s="323">
        <v>0.85</v>
      </c>
      <c r="P49" s="323">
        <v>0.85</v>
      </c>
      <c r="Q49" s="323">
        <v>0.75</v>
      </c>
      <c r="R49" s="257" t="s">
        <v>40</v>
      </c>
      <c r="S49" s="322"/>
      <c r="T49" s="298"/>
      <c r="U49" s="298"/>
      <c r="V49" s="109" t="s">
        <v>45</v>
      </c>
      <c r="W49" s="302"/>
      <c r="X49" s="110" t="s">
        <v>153</v>
      </c>
      <c r="Y49" s="129" t="s">
        <v>207</v>
      </c>
      <c r="Z49" s="129" t="s">
        <v>263</v>
      </c>
      <c r="AA49" s="262" t="s">
        <v>282</v>
      </c>
      <c r="AB49" s="182">
        <v>46</v>
      </c>
    </row>
    <row r="50" spans="1:47" ht="138.75" customHeight="1" x14ac:dyDescent="0.25">
      <c r="A50" s="147" t="s">
        <v>147</v>
      </c>
      <c r="B50" s="146" t="s">
        <v>93</v>
      </c>
      <c r="C50" s="130" t="s">
        <v>249</v>
      </c>
      <c r="D50" s="308" t="s">
        <v>250</v>
      </c>
      <c r="E50" s="111">
        <v>43525</v>
      </c>
      <c r="F50" s="311" t="s">
        <v>385</v>
      </c>
      <c r="G50" s="311" t="s">
        <v>386</v>
      </c>
      <c r="H50" s="109" t="s">
        <v>40</v>
      </c>
      <c r="I50" s="309" t="s">
        <v>357</v>
      </c>
      <c r="J50" s="319" t="s">
        <v>409</v>
      </c>
      <c r="K50" s="319" t="s">
        <v>409</v>
      </c>
      <c r="L50" s="319" t="s">
        <v>410</v>
      </c>
      <c r="M50" s="109" t="s">
        <v>40</v>
      </c>
      <c r="N50" s="261" t="s">
        <v>428</v>
      </c>
      <c r="O50" s="321" t="s">
        <v>516</v>
      </c>
      <c r="P50" s="321" t="s">
        <v>485</v>
      </c>
      <c r="Q50" s="321" t="s">
        <v>486</v>
      </c>
      <c r="R50" s="257" t="s">
        <v>40</v>
      </c>
      <c r="S50" s="322" t="s">
        <v>487</v>
      </c>
      <c r="T50" s="298"/>
      <c r="U50" s="298"/>
      <c r="V50" s="109" t="s">
        <v>45</v>
      </c>
      <c r="W50" s="300"/>
      <c r="X50" s="110" t="s">
        <v>153</v>
      </c>
      <c r="Y50" s="129" t="s">
        <v>207</v>
      </c>
      <c r="Z50" s="129" t="s">
        <v>263</v>
      </c>
      <c r="AA50" s="262" t="s">
        <v>282</v>
      </c>
      <c r="AB50" s="182">
        <v>47</v>
      </c>
    </row>
    <row r="51" spans="1:47" ht="103.5" customHeight="1" x14ac:dyDescent="0.25">
      <c r="A51" s="147" t="s">
        <v>148</v>
      </c>
      <c r="B51" s="146" t="s">
        <v>93</v>
      </c>
      <c r="C51" s="130" t="s">
        <v>251</v>
      </c>
      <c r="D51" s="308" t="s">
        <v>382</v>
      </c>
      <c r="E51" s="111">
        <v>43525</v>
      </c>
      <c r="F51" s="312" t="s">
        <v>383</v>
      </c>
      <c r="G51" s="312" t="s">
        <v>384</v>
      </c>
      <c r="H51" s="109" t="s">
        <v>40</v>
      </c>
      <c r="I51" s="309" t="s">
        <v>358</v>
      </c>
      <c r="J51" s="261" t="s">
        <v>405</v>
      </c>
      <c r="K51" s="261" t="s">
        <v>405</v>
      </c>
      <c r="L51" s="261" t="s">
        <v>406</v>
      </c>
      <c r="M51" s="109" t="s">
        <v>40</v>
      </c>
      <c r="N51" s="261" t="s">
        <v>407</v>
      </c>
      <c r="O51" s="321" t="s">
        <v>488</v>
      </c>
      <c r="P51" s="321" t="s">
        <v>488</v>
      </c>
      <c r="Q51" s="321" t="s">
        <v>489</v>
      </c>
      <c r="R51" s="257" t="s">
        <v>40</v>
      </c>
      <c r="S51" s="322" t="s">
        <v>490</v>
      </c>
      <c r="T51" s="298"/>
      <c r="U51" s="298"/>
      <c r="V51" s="109" t="s">
        <v>45</v>
      </c>
      <c r="W51" s="300"/>
      <c r="X51" s="110" t="s">
        <v>153</v>
      </c>
      <c r="Y51" s="129" t="s">
        <v>207</v>
      </c>
      <c r="Z51" s="129" t="s">
        <v>263</v>
      </c>
      <c r="AA51" s="262" t="s">
        <v>282</v>
      </c>
      <c r="AB51" s="182">
        <v>48</v>
      </c>
    </row>
    <row r="52" spans="1:47" ht="173.25" x14ac:dyDescent="0.25">
      <c r="A52" s="147" t="s">
        <v>149</v>
      </c>
      <c r="B52" s="146" t="s">
        <v>93</v>
      </c>
      <c r="C52" s="130" t="s">
        <v>252</v>
      </c>
      <c r="D52" s="247" t="s">
        <v>253</v>
      </c>
      <c r="E52" s="111">
        <v>43525</v>
      </c>
      <c r="F52" s="312" t="s">
        <v>379</v>
      </c>
      <c r="G52" s="312" t="s">
        <v>381</v>
      </c>
      <c r="H52" s="109" t="s">
        <v>40</v>
      </c>
      <c r="I52" s="309" t="s">
        <v>380</v>
      </c>
      <c r="J52" s="261" t="s">
        <v>411</v>
      </c>
      <c r="K52" s="261" t="s">
        <v>411</v>
      </c>
      <c r="L52" s="261" t="s">
        <v>412</v>
      </c>
      <c r="M52" s="301" t="s">
        <v>40</v>
      </c>
      <c r="N52" s="261" t="s">
        <v>453</v>
      </c>
      <c r="O52" s="321" t="s">
        <v>491</v>
      </c>
      <c r="P52" s="321" t="s">
        <v>491</v>
      </c>
      <c r="Q52" s="321" t="s">
        <v>492</v>
      </c>
      <c r="R52" s="257" t="s">
        <v>40</v>
      </c>
      <c r="S52" s="313" t="s">
        <v>493</v>
      </c>
      <c r="T52" s="298"/>
      <c r="U52" s="298"/>
      <c r="V52" s="109" t="s">
        <v>45</v>
      </c>
      <c r="W52" s="300"/>
      <c r="X52" s="110" t="s">
        <v>153</v>
      </c>
      <c r="Y52" s="129" t="s">
        <v>207</v>
      </c>
      <c r="Z52" s="129" t="s">
        <v>263</v>
      </c>
      <c r="AA52" s="262" t="s">
        <v>282</v>
      </c>
      <c r="AB52" s="182">
        <v>49</v>
      </c>
    </row>
    <row r="53" spans="1:47" ht="103.5" customHeight="1" x14ac:dyDescent="0.25">
      <c r="A53" s="147" t="s">
        <v>150</v>
      </c>
      <c r="B53" s="146" t="s">
        <v>93</v>
      </c>
      <c r="C53" s="130" t="s">
        <v>254</v>
      </c>
      <c r="D53" s="247" t="s">
        <v>331</v>
      </c>
      <c r="E53" s="111">
        <v>43525</v>
      </c>
      <c r="F53" s="309"/>
      <c r="G53" s="309" t="s">
        <v>359</v>
      </c>
      <c r="H53" s="109" t="s">
        <v>42</v>
      </c>
      <c r="I53" s="309" t="s">
        <v>360</v>
      </c>
      <c r="J53" s="261" t="s">
        <v>398</v>
      </c>
      <c r="K53" s="261"/>
      <c r="L53" s="261"/>
      <c r="M53" s="109" t="s">
        <v>40</v>
      </c>
      <c r="N53" s="261" t="s">
        <v>399</v>
      </c>
      <c r="O53" s="321" t="s">
        <v>494</v>
      </c>
      <c r="P53" s="321"/>
      <c r="Q53" s="321"/>
      <c r="R53" s="257" t="s">
        <v>39</v>
      </c>
      <c r="S53" s="322"/>
      <c r="T53" s="298"/>
      <c r="U53" s="298"/>
      <c r="V53" s="109" t="s">
        <v>45</v>
      </c>
      <c r="W53" s="300"/>
      <c r="X53" s="110" t="s">
        <v>153</v>
      </c>
      <c r="Y53" s="129" t="s">
        <v>207</v>
      </c>
      <c r="Z53" s="129" t="s">
        <v>263</v>
      </c>
      <c r="AA53" s="262" t="s">
        <v>282</v>
      </c>
      <c r="AB53" s="182">
        <v>50</v>
      </c>
    </row>
    <row r="54" spans="1:47" ht="103.5" customHeight="1" x14ac:dyDescent="0.25">
      <c r="A54" s="147" t="s">
        <v>151</v>
      </c>
      <c r="B54" s="146" t="s">
        <v>93</v>
      </c>
      <c r="C54" s="130" t="s">
        <v>255</v>
      </c>
      <c r="D54" s="247" t="s">
        <v>332</v>
      </c>
      <c r="E54" s="111">
        <v>43344</v>
      </c>
      <c r="F54" s="309"/>
      <c r="G54" s="309"/>
      <c r="H54" s="109" t="s">
        <v>42</v>
      </c>
      <c r="I54" s="309" t="s">
        <v>389</v>
      </c>
      <c r="J54" s="261" t="s">
        <v>400</v>
      </c>
      <c r="K54" s="261"/>
      <c r="L54" s="261"/>
      <c r="M54" s="109" t="s">
        <v>39</v>
      </c>
      <c r="N54" s="261"/>
      <c r="O54" s="321" t="s">
        <v>495</v>
      </c>
      <c r="P54" s="321"/>
      <c r="Q54" s="321"/>
      <c r="R54" s="257" t="s">
        <v>39</v>
      </c>
      <c r="S54" s="322"/>
      <c r="T54" s="298"/>
      <c r="U54" s="298"/>
      <c r="V54" s="109" t="s">
        <v>45</v>
      </c>
      <c r="W54" s="300"/>
      <c r="X54" s="110" t="s">
        <v>153</v>
      </c>
      <c r="Y54" s="129" t="s">
        <v>207</v>
      </c>
      <c r="Z54" s="129" t="s">
        <v>263</v>
      </c>
      <c r="AA54" s="262" t="s">
        <v>282</v>
      </c>
      <c r="AB54" s="182">
        <v>51</v>
      </c>
    </row>
    <row r="55" spans="1:47" ht="103.5" customHeight="1" x14ac:dyDescent="0.25">
      <c r="A55" s="147" t="s">
        <v>152</v>
      </c>
      <c r="B55" s="146" t="s">
        <v>93</v>
      </c>
      <c r="C55" s="130" t="s">
        <v>256</v>
      </c>
      <c r="D55" s="247" t="s">
        <v>333</v>
      </c>
      <c r="E55" s="111">
        <v>43191</v>
      </c>
      <c r="F55" s="309" t="s">
        <v>340</v>
      </c>
      <c r="G55" s="309"/>
      <c r="H55" s="109" t="s">
        <v>39</v>
      </c>
      <c r="I55" s="309" t="s">
        <v>361</v>
      </c>
      <c r="J55" s="319" t="s">
        <v>426</v>
      </c>
      <c r="K55" s="261"/>
      <c r="L55" s="261"/>
      <c r="M55" s="109" t="s">
        <v>39</v>
      </c>
      <c r="N55" s="261" t="s">
        <v>340</v>
      </c>
      <c r="O55" s="321" t="s">
        <v>496</v>
      </c>
      <c r="P55" s="321"/>
      <c r="Q55" s="321"/>
      <c r="R55" s="257" t="s">
        <v>39</v>
      </c>
      <c r="S55" s="322"/>
      <c r="T55" s="298"/>
      <c r="U55" s="298"/>
      <c r="V55" s="109" t="s">
        <v>45</v>
      </c>
      <c r="W55" s="300"/>
      <c r="X55" s="110" t="s">
        <v>153</v>
      </c>
      <c r="Y55" s="129" t="s">
        <v>207</v>
      </c>
      <c r="Z55" s="129" t="s">
        <v>263</v>
      </c>
      <c r="AA55" s="262" t="s">
        <v>282</v>
      </c>
      <c r="AB55" s="182">
        <v>52</v>
      </c>
    </row>
    <row r="56" spans="1:47" ht="103.5" customHeight="1" x14ac:dyDescent="0.25">
      <c r="A56" s="147" t="s">
        <v>192</v>
      </c>
      <c r="B56" s="146" t="s">
        <v>93</v>
      </c>
      <c r="C56" s="130" t="s">
        <v>257</v>
      </c>
      <c r="D56" s="247" t="s">
        <v>334</v>
      </c>
      <c r="E56" s="111">
        <v>43344</v>
      </c>
      <c r="F56" s="309"/>
      <c r="G56" s="309"/>
      <c r="H56" s="109" t="s">
        <v>42</v>
      </c>
      <c r="I56" s="309" t="s">
        <v>389</v>
      </c>
      <c r="J56" s="261" t="s">
        <v>401</v>
      </c>
      <c r="K56" s="261"/>
      <c r="L56" s="261"/>
      <c r="M56" s="109" t="s">
        <v>39</v>
      </c>
      <c r="N56" s="261" t="s">
        <v>402</v>
      </c>
      <c r="O56" s="321" t="s">
        <v>495</v>
      </c>
      <c r="P56" s="321"/>
      <c r="Q56" s="321"/>
      <c r="R56" s="257" t="s">
        <v>39</v>
      </c>
      <c r="S56" s="321" t="s">
        <v>497</v>
      </c>
      <c r="T56" s="298"/>
      <c r="U56" s="298"/>
      <c r="V56" s="109" t="s">
        <v>45</v>
      </c>
      <c r="W56" s="300"/>
      <c r="X56" s="110" t="s">
        <v>153</v>
      </c>
      <c r="Y56" s="129" t="s">
        <v>207</v>
      </c>
      <c r="Z56" s="129" t="s">
        <v>263</v>
      </c>
      <c r="AA56" s="262" t="s">
        <v>282</v>
      </c>
      <c r="AB56" s="182">
        <v>53</v>
      </c>
    </row>
    <row r="57" spans="1:47" ht="150" x14ac:dyDescent="0.25">
      <c r="A57" s="147" t="s">
        <v>193</v>
      </c>
      <c r="B57" s="146" t="s">
        <v>93</v>
      </c>
      <c r="C57" s="130" t="s">
        <v>246</v>
      </c>
      <c r="D57" s="247" t="s">
        <v>335</v>
      </c>
      <c r="E57" s="111">
        <v>43252</v>
      </c>
      <c r="F57" s="309" t="s">
        <v>394</v>
      </c>
      <c r="G57" s="309"/>
      <c r="H57" s="301" t="s">
        <v>27</v>
      </c>
      <c r="I57" s="309"/>
      <c r="J57" s="261" t="s">
        <v>437</v>
      </c>
      <c r="K57" s="261"/>
      <c r="L57" s="261"/>
      <c r="M57" s="109" t="s">
        <v>41</v>
      </c>
      <c r="N57" s="261" t="s">
        <v>438</v>
      </c>
      <c r="O57" s="321" t="s">
        <v>495</v>
      </c>
      <c r="P57" s="321"/>
      <c r="Q57" s="321"/>
      <c r="R57" s="257" t="s">
        <v>41</v>
      </c>
      <c r="S57" s="322" t="s">
        <v>498</v>
      </c>
      <c r="T57" s="298"/>
      <c r="U57" s="298"/>
      <c r="V57" s="109" t="s">
        <v>45</v>
      </c>
      <c r="W57" s="300"/>
      <c r="X57" s="110" t="s">
        <v>153</v>
      </c>
      <c r="Y57" s="129" t="s">
        <v>207</v>
      </c>
      <c r="Z57" s="129" t="s">
        <v>263</v>
      </c>
      <c r="AA57" s="262" t="s">
        <v>282</v>
      </c>
      <c r="AB57" s="182">
        <v>54</v>
      </c>
    </row>
    <row r="58" spans="1:47" ht="125.25" customHeight="1" x14ac:dyDescent="0.25">
      <c r="A58" s="147" t="s">
        <v>194</v>
      </c>
      <c r="B58" s="146" t="s">
        <v>93</v>
      </c>
      <c r="C58" s="130" t="s">
        <v>246</v>
      </c>
      <c r="D58" s="247" t="s">
        <v>336</v>
      </c>
      <c r="E58" s="111">
        <v>43313</v>
      </c>
      <c r="F58" s="309" t="s">
        <v>362</v>
      </c>
      <c r="G58" s="309"/>
      <c r="H58" s="109" t="s">
        <v>40</v>
      </c>
      <c r="I58" s="309"/>
      <c r="J58" s="261" t="s">
        <v>403</v>
      </c>
      <c r="K58" s="261"/>
      <c r="L58" s="261"/>
      <c r="M58" s="109" t="s">
        <v>39</v>
      </c>
      <c r="N58" s="261" t="s">
        <v>404</v>
      </c>
      <c r="O58" s="321" t="s">
        <v>499</v>
      </c>
      <c r="P58" s="321"/>
      <c r="Q58" s="321"/>
      <c r="R58" s="257" t="s">
        <v>39</v>
      </c>
      <c r="S58" s="322"/>
      <c r="T58" s="298"/>
      <c r="U58" s="298"/>
      <c r="V58" s="109" t="s">
        <v>45</v>
      </c>
      <c r="W58" s="300"/>
      <c r="X58" s="110" t="s">
        <v>153</v>
      </c>
      <c r="Y58" s="129" t="s">
        <v>207</v>
      </c>
      <c r="Z58" s="129" t="s">
        <v>263</v>
      </c>
      <c r="AA58" s="262" t="s">
        <v>282</v>
      </c>
      <c r="AB58" s="182">
        <v>55</v>
      </c>
    </row>
    <row r="59" spans="1:47" ht="103.5" customHeight="1" x14ac:dyDescent="0.25">
      <c r="A59" s="147" t="s">
        <v>195</v>
      </c>
      <c r="B59" s="146" t="s">
        <v>263</v>
      </c>
      <c r="C59" s="130" t="s">
        <v>258</v>
      </c>
      <c r="D59" s="247" t="s">
        <v>330</v>
      </c>
      <c r="E59" s="111">
        <v>43525</v>
      </c>
      <c r="F59" s="309"/>
      <c r="G59" s="309"/>
      <c r="H59" s="109" t="s">
        <v>42</v>
      </c>
      <c r="I59" s="309"/>
      <c r="J59" s="261"/>
      <c r="K59" s="261"/>
      <c r="L59" s="261"/>
      <c r="M59" s="109" t="s">
        <v>42</v>
      </c>
      <c r="N59" s="261"/>
      <c r="O59" s="321"/>
      <c r="P59" s="321"/>
      <c r="Q59" s="321"/>
      <c r="R59" s="257" t="s">
        <v>42</v>
      </c>
      <c r="S59" s="322"/>
      <c r="T59" s="298"/>
      <c r="U59" s="298"/>
      <c r="V59" s="109" t="s">
        <v>45</v>
      </c>
      <c r="W59" s="300"/>
      <c r="X59" s="110" t="s">
        <v>153</v>
      </c>
      <c r="Y59" s="129" t="s">
        <v>207</v>
      </c>
      <c r="Z59" s="129" t="s">
        <v>263</v>
      </c>
      <c r="AA59" s="262" t="s">
        <v>283</v>
      </c>
      <c r="AB59" s="182">
        <v>56</v>
      </c>
    </row>
    <row r="60" spans="1:47" ht="105.75" customHeight="1" x14ac:dyDescent="0.25">
      <c r="A60" s="147" t="s">
        <v>196</v>
      </c>
      <c r="B60" s="146" t="s">
        <v>199</v>
      </c>
      <c r="C60" s="130" t="s">
        <v>259</v>
      </c>
      <c r="D60" s="247" t="s">
        <v>260</v>
      </c>
      <c r="E60" s="111">
        <v>43525</v>
      </c>
      <c r="F60" s="309" t="s">
        <v>364</v>
      </c>
      <c r="G60" s="309"/>
      <c r="H60" s="109" t="s">
        <v>40</v>
      </c>
      <c r="I60" s="309"/>
      <c r="J60" s="261" t="s">
        <v>440</v>
      </c>
      <c r="K60" s="261" t="s">
        <v>417</v>
      </c>
      <c r="L60" s="261" t="s">
        <v>260</v>
      </c>
      <c r="M60" s="109" t="s">
        <v>40</v>
      </c>
      <c r="N60" s="261"/>
      <c r="O60" s="321" t="s">
        <v>477</v>
      </c>
      <c r="P60" s="321"/>
      <c r="Q60" s="321"/>
      <c r="R60" s="257" t="s">
        <v>39</v>
      </c>
      <c r="S60" s="322"/>
      <c r="T60" s="298"/>
      <c r="U60" s="298"/>
      <c r="V60" s="109" t="s">
        <v>45</v>
      </c>
      <c r="W60" s="300"/>
      <c r="X60" s="110" t="s">
        <v>153</v>
      </c>
      <c r="Y60" s="129" t="s">
        <v>206</v>
      </c>
      <c r="Z60" s="129" t="s">
        <v>264</v>
      </c>
      <c r="AA60" s="262" t="s">
        <v>284</v>
      </c>
      <c r="AB60" s="182">
        <v>57</v>
      </c>
    </row>
    <row r="61" spans="1:47" ht="103.5" customHeight="1" x14ac:dyDescent="0.25">
      <c r="A61" s="147" t="s">
        <v>197</v>
      </c>
      <c r="B61" s="146" t="s">
        <v>199</v>
      </c>
      <c r="C61" s="130" t="s">
        <v>261</v>
      </c>
      <c r="D61" s="247" t="s">
        <v>338</v>
      </c>
      <c r="E61" s="111">
        <v>43525</v>
      </c>
      <c r="F61" s="309"/>
      <c r="G61" s="309"/>
      <c r="H61" s="109" t="s">
        <v>42</v>
      </c>
      <c r="I61" s="309"/>
      <c r="J61" s="261"/>
      <c r="K61" s="261"/>
      <c r="L61" s="261"/>
      <c r="M61" s="109" t="s">
        <v>42</v>
      </c>
      <c r="N61" s="261"/>
      <c r="O61" s="321"/>
      <c r="P61" s="321"/>
      <c r="Q61" s="321"/>
      <c r="R61" s="257" t="s">
        <v>42</v>
      </c>
      <c r="S61" s="322"/>
      <c r="T61" s="298"/>
      <c r="U61" s="298"/>
      <c r="V61" s="109" t="s">
        <v>45</v>
      </c>
      <c r="W61" s="300"/>
      <c r="X61" s="110" t="s">
        <v>153</v>
      </c>
      <c r="Y61" s="129" t="s">
        <v>206</v>
      </c>
      <c r="Z61" s="129" t="s">
        <v>264</v>
      </c>
      <c r="AA61" s="262" t="s">
        <v>284</v>
      </c>
      <c r="AB61" s="182">
        <v>58</v>
      </c>
    </row>
    <row r="62" spans="1:47" ht="94.5" x14ac:dyDescent="0.25">
      <c r="A62" s="147" t="s">
        <v>198</v>
      </c>
      <c r="B62" s="146" t="s">
        <v>199</v>
      </c>
      <c r="C62" s="130" t="s">
        <v>262</v>
      </c>
      <c r="D62" s="247" t="s">
        <v>339</v>
      </c>
      <c r="E62" s="111">
        <v>43282</v>
      </c>
      <c r="F62" s="309" t="s">
        <v>363</v>
      </c>
      <c r="G62" s="309"/>
      <c r="H62" s="109" t="s">
        <v>40</v>
      </c>
      <c r="I62" s="309"/>
      <c r="J62" s="261" t="s">
        <v>416</v>
      </c>
      <c r="K62" s="261"/>
      <c r="L62" s="261"/>
      <c r="M62" s="109" t="s">
        <v>39</v>
      </c>
      <c r="N62" s="261"/>
      <c r="O62" s="261" t="s">
        <v>416</v>
      </c>
      <c r="P62" s="321"/>
      <c r="Q62" s="321"/>
      <c r="R62" s="257" t="s">
        <v>39</v>
      </c>
      <c r="S62" s="322"/>
      <c r="T62" s="298"/>
      <c r="U62" s="298"/>
      <c r="V62" s="109" t="s">
        <v>45</v>
      </c>
      <c r="W62" s="300"/>
      <c r="X62" s="110" t="s">
        <v>153</v>
      </c>
      <c r="Y62" s="129" t="s">
        <v>206</v>
      </c>
      <c r="Z62" s="129" t="s">
        <v>264</v>
      </c>
      <c r="AA62" s="262" t="s">
        <v>284</v>
      </c>
      <c r="AB62" s="182">
        <v>59</v>
      </c>
    </row>
    <row r="63" spans="1:47" s="183" customFormat="1" ht="21" hidden="1" x14ac:dyDescent="0.35">
      <c r="A63" s="242" t="s">
        <v>285</v>
      </c>
      <c r="B63" s="243"/>
      <c r="C63" s="268"/>
      <c r="D63" s="244"/>
      <c r="E63" s="244"/>
      <c r="F63" s="244"/>
      <c r="G63" s="244"/>
      <c r="H63" s="244"/>
      <c r="I63" s="244"/>
      <c r="J63" s="244"/>
      <c r="K63" s="244"/>
      <c r="L63" s="244"/>
      <c r="M63" s="244"/>
      <c r="N63" s="244"/>
      <c r="O63" s="314"/>
      <c r="P63" s="314"/>
      <c r="Q63" s="314"/>
      <c r="R63" s="314"/>
      <c r="S63" s="314"/>
      <c r="T63" s="244"/>
      <c r="U63" s="244"/>
      <c r="V63" s="244"/>
      <c r="W63" s="244"/>
      <c r="X63" s="244"/>
      <c r="Y63" s="244"/>
      <c r="Z63" s="244"/>
      <c r="AA63" s="244"/>
      <c r="AB63" s="244">
        <v>60</v>
      </c>
      <c r="AC63" s="272"/>
      <c r="AD63" s="272"/>
      <c r="AE63" s="272"/>
      <c r="AF63" s="272"/>
      <c r="AG63" s="272"/>
      <c r="AH63" s="272"/>
      <c r="AI63" s="272"/>
      <c r="AJ63" s="272"/>
      <c r="AK63" s="272"/>
      <c r="AL63" s="272"/>
      <c r="AM63" s="272"/>
      <c r="AN63" s="272"/>
      <c r="AO63" s="272"/>
      <c r="AP63" s="272"/>
      <c r="AQ63" s="272"/>
      <c r="AR63" s="272"/>
      <c r="AS63" s="272"/>
      <c r="AT63" s="272"/>
      <c r="AU63" s="272"/>
    </row>
    <row r="64" spans="1:47" s="183" customFormat="1" ht="21" hidden="1" x14ac:dyDescent="0.35">
      <c r="A64" s="242" t="s">
        <v>286</v>
      </c>
      <c r="B64" s="243"/>
      <c r="C64" s="245"/>
      <c r="D64" s="246"/>
      <c r="E64" s="246"/>
      <c r="F64" s="246"/>
      <c r="G64" s="246"/>
      <c r="H64" s="246"/>
      <c r="I64" s="246"/>
      <c r="J64" s="246"/>
      <c r="K64" s="246"/>
      <c r="L64" s="246"/>
      <c r="M64" s="246"/>
      <c r="N64" s="246"/>
      <c r="O64" s="315"/>
      <c r="P64" s="315"/>
      <c r="Q64" s="315"/>
      <c r="R64" s="315"/>
      <c r="S64" s="315"/>
      <c r="T64" s="246"/>
      <c r="U64" s="246"/>
      <c r="V64" s="246"/>
      <c r="W64" s="246"/>
      <c r="X64" s="246"/>
      <c r="Y64" s="246"/>
      <c r="Z64" s="246"/>
      <c r="AA64" s="246"/>
      <c r="AB64" s="244">
        <v>75</v>
      </c>
      <c r="AC64" s="272"/>
      <c r="AD64" s="272"/>
      <c r="AE64" s="272"/>
      <c r="AF64" s="272"/>
      <c r="AG64" s="272"/>
      <c r="AH64" s="272"/>
      <c r="AI64" s="272"/>
      <c r="AJ64" s="272"/>
      <c r="AK64" s="272"/>
      <c r="AL64" s="272"/>
      <c r="AM64" s="272"/>
      <c r="AN64" s="272"/>
      <c r="AO64" s="272"/>
      <c r="AP64" s="272"/>
      <c r="AQ64" s="272"/>
      <c r="AR64" s="272"/>
      <c r="AS64" s="272"/>
      <c r="AT64" s="272"/>
      <c r="AU64" s="272"/>
    </row>
    <row r="65" spans="1:28" s="232" customFormat="1" x14ac:dyDescent="0.25">
      <c r="A65" s="275"/>
      <c r="C65" s="233"/>
      <c r="D65" s="234"/>
      <c r="F65" s="233"/>
      <c r="G65" s="233"/>
      <c r="H65" s="251"/>
      <c r="I65" s="233"/>
      <c r="J65" s="40"/>
      <c r="K65" s="40"/>
      <c r="L65" s="40"/>
      <c r="M65" s="235"/>
      <c r="N65" s="40"/>
      <c r="O65" s="236"/>
      <c r="P65" s="236"/>
      <c r="Q65" s="236"/>
      <c r="R65" s="40"/>
      <c r="S65" s="258"/>
      <c r="T65" s="236"/>
      <c r="U65" s="236"/>
      <c r="V65" s="235"/>
      <c r="W65" s="297"/>
      <c r="X65" s="234"/>
      <c r="AA65" s="234"/>
      <c r="AB65" s="237"/>
    </row>
    <row r="66" spans="1:28" s="232" customFormat="1" x14ac:dyDescent="0.25">
      <c r="A66" s="275"/>
      <c r="C66" s="233"/>
      <c r="D66" s="234"/>
      <c r="F66" s="233"/>
      <c r="G66" s="233"/>
      <c r="H66" s="251"/>
      <c r="I66" s="233"/>
      <c r="J66" s="40"/>
      <c r="K66" s="40"/>
      <c r="L66" s="40"/>
      <c r="M66" s="235"/>
      <c r="N66" s="40"/>
      <c r="O66" s="236"/>
      <c r="P66" s="236"/>
      <c r="Q66" s="236"/>
      <c r="R66" s="40"/>
      <c r="S66" s="258"/>
      <c r="T66" s="236"/>
      <c r="U66" s="236"/>
      <c r="V66" s="235"/>
      <c r="W66" s="297"/>
      <c r="X66" s="234"/>
      <c r="AA66" s="234"/>
      <c r="AB66" s="237"/>
    </row>
    <row r="67" spans="1:28" s="232" customFormat="1" x14ac:dyDescent="0.25">
      <c r="A67" s="276" t="s">
        <v>100</v>
      </c>
      <c r="C67" s="233"/>
      <c r="D67" s="234"/>
      <c r="F67" s="233"/>
      <c r="G67" s="233"/>
      <c r="H67" s="251"/>
      <c r="I67" s="233"/>
      <c r="J67" s="40"/>
      <c r="K67" s="40"/>
      <c r="L67" s="40"/>
      <c r="M67" s="235"/>
      <c r="N67" s="40"/>
      <c r="O67" s="236"/>
      <c r="P67" s="236"/>
      <c r="Q67" s="236"/>
      <c r="R67" s="40"/>
      <c r="S67" s="258"/>
      <c r="T67" s="236"/>
      <c r="U67" s="236"/>
      <c r="V67" s="235"/>
      <c r="W67" s="297"/>
      <c r="X67" s="234"/>
      <c r="AA67" s="234"/>
      <c r="AB67" s="237"/>
    </row>
    <row r="68" spans="1:28" s="232" customFormat="1" ht="30" x14ac:dyDescent="0.25">
      <c r="A68" s="276" t="s">
        <v>101</v>
      </c>
      <c r="C68" s="233"/>
      <c r="D68" s="234"/>
      <c r="F68" s="233"/>
      <c r="G68" s="233"/>
      <c r="H68" s="251"/>
      <c r="I68" s="233"/>
      <c r="J68" s="40"/>
      <c r="K68" s="40"/>
      <c r="L68" s="40"/>
      <c r="M68" s="235"/>
      <c r="N68" s="40"/>
      <c r="O68" s="236"/>
      <c r="P68" s="236"/>
      <c r="Q68" s="236"/>
      <c r="R68" s="40"/>
      <c r="S68" s="258"/>
      <c r="T68" s="236"/>
      <c r="U68" s="236"/>
      <c r="V68" s="235"/>
      <c r="W68" s="297"/>
      <c r="X68" s="234"/>
      <c r="AA68" s="234"/>
      <c r="AB68" s="237"/>
    </row>
    <row r="69" spans="1:28" s="232" customFormat="1" x14ac:dyDescent="0.25">
      <c r="A69" s="276"/>
      <c r="C69" s="233"/>
      <c r="D69" s="234"/>
      <c r="F69" s="233"/>
      <c r="G69" s="233"/>
      <c r="H69" s="251"/>
      <c r="I69" s="233"/>
      <c r="J69" s="40"/>
      <c r="K69" s="40"/>
      <c r="L69" s="40"/>
      <c r="M69" s="235"/>
      <c r="N69" s="40"/>
      <c r="O69" s="236"/>
      <c r="P69" s="236"/>
      <c r="Q69" s="236"/>
      <c r="R69" s="40"/>
      <c r="S69" s="258"/>
      <c r="T69" s="236"/>
      <c r="U69" s="236"/>
      <c r="V69" s="235"/>
      <c r="W69" s="297"/>
      <c r="X69" s="234"/>
      <c r="AA69" s="234"/>
      <c r="AB69" s="237"/>
    </row>
    <row r="70" spans="1:28" s="232" customFormat="1" x14ac:dyDescent="0.25">
      <c r="A70" s="276"/>
      <c r="C70" s="233"/>
      <c r="D70" s="234"/>
      <c r="F70" s="233"/>
      <c r="G70" s="233"/>
      <c r="H70" s="251"/>
      <c r="I70" s="233"/>
      <c r="J70" s="40"/>
      <c r="K70" s="40"/>
      <c r="L70" s="40"/>
      <c r="M70" s="235"/>
      <c r="N70" s="40"/>
      <c r="O70" s="236"/>
      <c r="P70" s="236"/>
      <c r="Q70" s="236"/>
      <c r="R70" s="40"/>
      <c r="S70" s="258"/>
      <c r="T70" s="236"/>
      <c r="U70" s="236"/>
      <c r="V70" s="235"/>
      <c r="W70" s="297"/>
      <c r="X70" s="234"/>
      <c r="AA70" s="234"/>
      <c r="AB70" s="237"/>
    </row>
    <row r="71" spans="1:28" s="232" customFormat="1" x14ac:dyDescent="0.25">
      <c r="A71" s="276"/>
      <c r="C71" s="233"/>
      <c r="D71" s="234"/>
      <c r="F71" s="233"/>
      <c r="G71" s="233"/>
      <c r="H71" s="251"/>
      <c r="I71" s="233"/>
      <c r="J71" s="40"/>
      <c r="K71" s="40"/>
      <c r="L71" s="40"/>
      <c r="M71" s="235"/>
      <c r="N71" s="40"/>
      <c r="O71" s="236"/>
      <c r="P71" s="236"/>
      <c r="Q71" s="236"/>
      <c r="R71" s="40"/>
      <c r="S71" s="258"/>
      <c r="T71" s="236"/>
      <c r="U71" s="236"/>
      <c r="V71" s="235"/>
      <c r="W71" s="297"/>
      <c r="X71" s="234"/>
      <c r="AA71" s="234"/>
      <c r="AB71" s="237"/>
    </row>
    <row r="72" spans="1:28" s="232" customFormat="1" x14ac:dyDescent="0.25">
      <c r="A72" s="276"/>
      <c r="C72" s="233"/>
      <c r="D72" s="234"/>
      <c r="F72" s="233"/>
      <c r="G72" s="233"/>
      <c r="H72" s="251"/>
      <c r="I72" s="233"/>
      <c r="J72" s="40"/>
      <c r="K72" s="40"/>
      <c r="L72" s="40"/>
      <c r="M72" s="235"/>
      <c r="N72" s="40"/>
      <c r="O72" s="236"/>
      <c r="P72" s="236"/>
      <c r="Q72" s="236"/>
      <c r="R72" s="40"/>
      <c r="S72" s="258"/>
      <c r="T72" s="236"/>
      <c r="U72" s="236"/>
      <c r="V72" s="235"/>
      <c r="W72" s="297"/>
      <c r="X72" s="234"/>
      <c r="AA72" s="234"/>
      <c r="AB72" s="237"/>
    </row>
    <row r="73" spans="1:28" s="232" customFormat="1" x14ac:dyDescent="0.25">
      <c r="A73" s="276"/>
      <c r="C73" s="233"/>
      <c r="D73" s="234"/>
      <c r="F73" s="233"/>
      <c r="G73" s="233"/>
      <c r="H73" s="251"/>
      <c r="I73" s="233"/>
      <c r="J73" s="40"/>
      <c r="K73" s="40"/>
      <c r="L73" s="40"/>
      <c r="M73" s="235"/>
      <c r="N73" s="40"/>
      <c r="O73" s="236"/>
      <c r="P73" s="236"/>
      <c r="Q73" s="236"/>
      <c r="R73" s="40"/>
      <c r="S73" s="258"/>
      <c r="T73" s="236"/>
      <c r="U73" s="236"/>
      <c r="V73" s="235"/>
      <c r="W73" s="297"/>
      <c r="X73" s="234"/>
      <c r="AA73" s="234"/>
      <c r="AB73" s="237"/>
    </row>
    <row r="74" spans="1:28" s="232" customFormat="1" x14ac:dyDescent="0.25">
      <c r="A74" s="276"/>
      <c r="C74" s="233"/>
      <c r="D74" s="234"/>
      <c r="F74" s="233"/>
      <c r="G74" s="233"/>
      <c r="H74" s="251"/>
      <c r="I74" s="233"/>
      <c r="J74" s="40"/>
      <c r="K74" s="40"/>
      <c r="L74" s="40"/>
      <c r="M74" s="235"/>
      <c r="N74" s="40"/>
      <c r="O74" s="236"/>
      <c r="P74" s="236"/>
      <c r="Q74" s="236"/>
      <c r="R74" s="40"/>
      <c r="S74" s="258"/>
      <c r="T74" s="236"/>
      <c r="U74" s="236"/>
      <c r="V74" s="235"/>
      <c r="W74" s="297"/>
      <c r="X74" s="234"/>
      <c r="AA74" s="234"/>
      <c r="AB74" s="237"/>
    </row>
    <row r="75" spans="1:28" s="232" customFormat="1" x14ac:dyDescent="0.25">
      <c r="A75" s="276"/>
      <c r="C75" s="233"/>
      <c r="D75" s="234"/>
      <c r="F75" s="233"/>
      <c r="G75" s="233"/>
      <c r="H75" s="251"/>
      <c r="I75" s="233"/>
      <c r="J75" s="40"/>
      <c r="K75" s="40"/>
      <c r="L75" s="40"/>
      <c r="M75" s="235"/>
      <c r="N75" s="40"/>
      <c r="O75" s="236"/>
      <c r="P75" s="236"/>
      <c r="Q75" s="236"/>
      <c r="R75" s="40"/>
      <c r="S75" s="258"/>
      <c r="T75" s="236"/>
      <c r="U75" s="236"/>
      <c r="V75" s="235"/>
      <c r="W75" s="297"/>
      <c r="X75" s="234"/>
      <c r="AA75" s="234"/>
      <c r="AB75" s="237"/>
    </row>
    <row r="76" spans="1:28" s="232" customFormat="1" x14ac:dyDescent="0.25">
      <c r="A76" s="276"/>
      <c r="C76" s="233"/>
      <c r="D76" s="234"/>
      <c r="F76" s="233"/>
      <c r="G76" s="233"/>
      <c r="H76" s="251"/>
      <c r="I76" s="233"/>
      <c r="J76" s="40"/>
      <c r="K76" s="40"/>
      <c r="L76" s="40"/>
      <c r="M76" s="235"/>
      <c r="N76" s="40"/>
      <c r="O76" s="236"/>
      <c r="P76" s="236"/>
      <c r="Q76" s="236"/>
      <c r="R76" s="40"/>
      <c r="S76" s="258"/>
      <c r="T76" s="236"/>
      <c r="U76" s="236"/>
      <c r="V76" s="235"/>
      <c r="W76" s="297"/>
      <c r="X76" s="234"/>
      <c r="AA76" s="234"/>
      <c r="AB76" s="237"/>
    </row>
    <row r="77" spans="1:28" s="232" customFormat="1" x14ac:dyDescent="0.25">
      <c r="A77" s="276"/>
      <c r="C77" s="233"/>
      <c r="D77" s="234"/>
      <c r="F77" s="233"/>
      <c r="G77" s="233"/>
      <c r="H77" s="251"/>
      <c r="I77" s="233"/>
      <c r="J77" s="40"/>
      <c r="K77" s="40"/>
      <c r="L77" s="40"/>
      <c r="M77" s="235"/>
      <c r="N77" s="40"/>
      <c r="O77" s="236"/>
      <c r="P77" s="236"/>
      <c r="Q77" s="236"/>
      <c r="R77" s="40"/>
      <c r="S77" s="258"/>
      <c r="T77" s="236"/>
      <c r="U77" s="236"/>
      <c r="V77" s="235"/>
      <c r="W77" s="297"/>
      <c r="X77" s="234"/>
      <c r="AA77" s="234"/>
      <c r="AB77" s="237"/>
    </row>
    <row r="78" spans="1:28" s="232" customFormat="1" x14ac:dyDescent="0.25">
      <c r="A78" s="276"/>
      <c r="C78" s="233"/>
      <c r="D78" s="234"/>
      <c r="F78" s="233"/>
      <c r="G78" s="233"/>
      <c r="H78" s="251"/>
      <c r="I78" s="233"/>
      <c r="J78" s="40"/>
      <c r="K78" s="40"/>
      <c r="L78" s="40"/>
      <c r="M78" s="235"/>
      <c r="N78" s="40"/>
      <c r="O78" s="236"/>
      <c r="P78" s="236"/>
      <c r="Q78" s="236"/>
      <c r="R78" s="40"/>
      <c r="S78" s="258"/>
      <c r="T78" s="236"/>
      <c r="U78" s="236"/>
      <c r="V78" s="235"/>
      <c r="W78" s="297"/>
      <c r="X78" s="234"/>
      <c r="AA78" s="234"/>
      <c r="AB78" s="237"/>
    </row>
    <row r="79" spans="1:28" s="232" customFormat="1" x14ac:dyDescent="0.25">
      <c r="A79" s="276"/>
      <c r="C79" s="233"/>
      <c r="D79" s="234"/>
      <c r="F79" s="233"/>
      <c r="G79" s="233"/>
      <c r="H79" s="251"/>
      <c r="I79" s="233"/>
      <c r="J79" s="40"/>
      <c r="K79" s="40"/>
      <c r="L79" s="40"/>
      <c r="M79" s="235"/>
      <c r="N79" s="40"/>
      <c r="O79" s="236"/>
      <c r="P79" s="236"/>
      <c r="Q79" s="236"/>
      <c r="R79" s="40"/>
      <c r="S79" s="258"/>
      <c r="T79" s="236"/>
      <c r="U79" s="236"/>
      <c r="V79" s="235"/>
      <c r="W79" s="297"/>
      <c r="X79" s="234"/>
      <c r="AA79" s="234"/>
      <c r="AB79" s="237"/>
    </row>
    <row r="80" spans="1:28" s="232" customFormat="1" x14ac:dyDescent="0.25">
      <c r="A80" s="276"/>
      <c r="C80" s="233"/>
      <c r="D80" s="234"/>
      <c r="F80" s="233"/>
      <c r="G80" s="233"/>
      <c r="H80" s="251"/>
      <c r="I80" s="233"/>
      <c r="J80" s="40"/>
      <c r="K80" s="40"/>
      <c r="L80" s="40"/>
      <c r="M80" s="235"/>
      <c r="N80" s="40"/>
      <c r="O80" s="236"/>
      <c r="P80" s="236"/>
      <c r="Q80" s="236"/>
      <c r="R80" s="40"/>
      <c r="S80" s="258"/>
      <c r="T80" s="236"/>
      <c r="U80" s="236"/>
      <c r="V80" s="235"/>
      <c r="W80" s="297"/>
      <c r="X80" s="234"/>
      <c r="AA80" s="234"/>
      <c r="AB80" s="237"/>
    </row>
    <row r="81" spans="1:28" s="232" customFormat="1" x14ac:dyDescent="0.25">
      <c r="A81" s="276"/>
      <c r="C81" s="233"/>
      <c r="D81" s="234"/>
      <c r="F81" s="233"/>
      <c r="G81" s="233"/>
      <c r="H81" s="251"/>
      <c r="I81" s="233"/>
      <c r="J81" s="40"/>
      <c r="K81" s="40"/>
      <c r="L81" s="40"/>
      <c r="M81" s="235"/>
      <c r="N81" s="40"/>
      <c r="O81" s="236"/>
      <c r="P81" s="236"/>
      <c r="Q81" s="236"/>
      <c r="R81" s="40"/>
      <c r="S81" s="258"/>
      <c r="T81" s="236"/>
      <c r="U81" s="236"/>
      <c r="V81" s="235"/>
      <c r="W81" s="297"/>
      <c r="X81" s="234"/>
      <c r="AA81" s="234"/>
      <c r="AB81" s="237"/>
    </row>
    <row r="82" spans="1:28" s="232" customFormat="1" x14ac:dyDescent="0.25">
      <c r="A82" s="276"/>
      <c r="C82" s="233"/>
      <c r="D82" s="234"/>
      <c r="F82" s="233"/>
      <c r="G82" s="233"/>
      <c r="H82" s="251"/>
      <c r="I82" s="233"/>
      <c r="J82" s="40"/>
      <c r="K82" s="40"/>
      <c r="L82" s="40"/>
      <c r="M82" s="235"/>
      <c r="N82" s="40"/>
      <c r="O82" s="236"/>
      <c r="P82" s="236"/>
      <c r="Q82" s="236"/>
      <c r="R82" s="40"/>
      <c r="S82" s="258"/>
      <c r="T82" s="236"/>
      <c r="U82" s="236"/>
      <c r="V82" s="235"/>
      <c r="W82" s="297"/>
      <c r="X82" s="234"/>
      <c r="AA82" s="234"/>
      <c r="AB82" s="237"/>
    </row>
    <row r="83" spans="1:28" s="232" customFormat="1" x14ac:dyDescent="0.25">
      <c r="A83" s="276"/>
      <c r="C83" s="233"/>
      <c r="D83" s="234"/>
      <c r="F83" s="233"/>
      <c r="G83" s="233"/>
      <c r="H83" s="251"/>
      <c r="I83" s="233"/>
      <c r="J83" s="40"/>
      <c r="K83" s="40"/>
      <c r="L83" s="40"/>
      <c r="M83" s="235"/>
      <c r="N83" s="40"/>
      <c r="O83" s="236"/>
      <c r="P83" s="236"/>
      <c r="Q83" s="236"/>
      <c r="R83" s="40"/>
      <c r="S83" s="258"/>
      <c r="T83" s="236"/>
      <c r="U83" s="236"/>
      <c r="V83" s="235"/>
      <c r="W83" s="297"/>
      <c r="X83" s="234"/>
      <c r="AA83" s="234"/>
      <c r="AB83" s="237"/>
    </row>
    <row r="84" spans="1:28" s="232" customFormat="1" x14ac:dyDescent="0.25">
      <c r="A84" s="276"/>
      <c r="C84" s="233"/>
      <c r="D84" s="234"/>
      <c r="F84" s="233"/>
      <c r="G84" s="233"/>
      <c r="H84" s="251"/>
      <c r="I84" s="233"/>
      <c r="J84" s="40"/>
      <c r="K84" s="40"/>
      <c r="L84" s="40"/>
      <c r="M84" s="235"/>
      <c r="N84" s="40"/>
      <c r="O84" s="236"/>
      <c r="P84" s="236"/>
      <c r="Q84" s="236"/>
      <c r="R84" s="40"/>
      <c r="S84" s="258"/>
      <c r="T84" s="236"/>
      <c r="U84" s="236"/>
      <c r="V84" s="235"/>
      <c r="W84" s="297"/>
      <c r="X84" s="234"/>
      <c r="AA84" s="234"/>
      <c r="AB84" s="237"/>
    </row>
    <row r="85" spans="1:28" s="232" customFormat="1" x14ac:dyDescent="0.25">
      <c r="A85" s="276"/>
      <c r="C85" s="233"/>
      <c r="D85" s="234"/>
      <c r="F85" s="233"/>
      <c r="G85" s="233"/>
      <c r="H85" s="251"/>
      <c r="I85" s="233"/>
      <c r="J85" s="40"/>
      <c r="K85" s="40"/>
      <c r="L85" s="40"/>
      <c r="M85" s="235"/>
      <c r="N85" s="40"/>
      <c r="O85" s="236"/>
      <c r="P85" s="236"/>
      <c r="Q85" s="236"/>
      <c r="R85" s="40"/>
      <c r="S85" s="258"/>
      <c r="T85" s="236"/>
      <c r="U85" s="236"/>
      <c r="V85" s="235"/>
      <c r="W85" s="297"/>
      <c r="X85" s="234"/>
      <c r="AA85" s="234"/>
      <c r="AB85" s="237"/>
    </row>
    <row r="86" spans="1:28" s="232" customFormat="1" x14ac:dyDescent="0.25">
      <c r="A86" s="276"/>
      <c r="C86" s="233"/>
      <c r="D86" s="234"/>
      <c r="F86" s="233"/>
      <c r="G86" s="233"/>
      <c r="H86" s="251"/>
      <c r="I86" s="233"/>
      <c r="J86" s="40"/>
      <c r="K86" s="40"/>
      <c r="L86" s="40"/>
      <c r="M86" s="235"/>
      <c r="N86" s="40"/>
      <c r="O86" s="236"/>
      <c r="P86" s="236"/>
      <c r="Q86" s="236"/>
      <c r="R86" s="40"/>
      <c r="S86" s="258"/>
      <c r="T86" s="236"/>
      <c r="U86" s="236"/>
      <c r="V86" s="235"/>
      <c r="W86" s="297"/>
      <c r="X86" s="234"/>
      <c r="AA86" s="234"/>
      <c r="AB86" s="237"/>
    </row>
    <row r="87" spans="1:28" s="232" customFormat="1" x14ac:dyDescent="0.25">
      <c r="A87" s="276"/>
      <c r="C87" s="233"/>
      <c r="D87" s="234"/>
      <c r="F87" s="233"/>
      <c r="G87" s="233"/>
      <c r="H87" s="251"/>
      <c r="I87" s="233"/>
      <c r="J87" s="40"/>
      <c r="K87" s="40"/>
      <c r="L87" s="40"/>
      <c r="M87" s="235"/>
      <c r="N87" s="40"/>
      <c r="O87" s="236"/>
      <c r="P87" s="236"/>
      <c r="Q87" s="236"/>
      <c r="R87" s="40"/>
      <c r="S87" s="258"/>
      <c r="T87" s="236"/>
      <c r="U87" s="236"/>
      <c r="V87" s="235"/>
      <c r="W87" s="297"/>
      <c r="X87" s="234"/>
      <c r="AA87" s="234"/>
      <c r="AB87" s="237"/>
    </row>
    <row r="88" spans="1:28" s="232" customFormat="1" x14ac:dyDescent="0.25">
      <c r="A88" s="276"/>
      <c r="C88" s="233"/>
      <c r="D88" s="234"/>
      <c r="F88" s="233"/>
      <c r="G88" s="233"/>
      <c r="H88" s="251"/>
      <c r="I88" s="233"/>
      <c r="J88" s="40"/>
      <c r="K88" s="40"/>
      <c r="L88" s="40"/>
      <c r="M88" s="235"/>
      <c r="N88" s="40"/>
      <c r="O88" s="236"/>
      <c r="P88" s="236"/>
      <c r="Q88" s="236"/>
      <c r="R88" s="40"/>
      <c r="S88" s="258"/>
      <c r="T88" s="236"/>
      <c r="U88" s="236"/>
      <c r="V88" s="235"/>
      <c r="W88" s="297"/>
      <c r="X88" s="234"/>
      <c r="AA88" s="234"/>
      <c r="AB88" s="237"/>
    </row>
    <row r="89" spans="1:28" s="232" customFormat="1" x14ac:dyDescent="0.25">
      <c r="A89" s="276"/>
      <c r="C89" s="233"/>
      <c r="D89" s="234"/>
      <c r="F89" s="233"/>
      <c r="G89" s="233"/>
      <c r="H89" s="251"/>
      <c r="I89" s="233"/>
      <c r="J89" s="40"/>
      <c r="K89" s="40"/>
      <c r="L89" s="40"/>
      <c r="M89" s="235"/>
      <c r="N89" s="40"/>
      <c r="O89" s="236"/>
      <c r="P89" s="236"/>
      <c r="Q89" s="236"/>
      <c r="R89" s="40"/>
      <c r="S89" s="258"/>
      <c r="T89" s="236"/>
      <c r="U89" s="236"/>
      <c r="V89" s="235"/>
      <c r="W89" s="297"/>
      <c r="X89" s="234"/>
      <c r="AA89" s="234"/>
      <c r="AB89" s="237"/>
    </row>
    <row r="90" spans="1:28" s="232" customFormat="1" x14ac:dyDescent="0.25">
      <c r="A90" s="276"/>
      <c r="C90" s="233"/>
      <c r="D90" s="234"/>
      <c r="F90" s="233"/>
      <c r="G90" s="233"/>
      <c r="H90" s="251"/>
      <c r="I90" s="233"/>
      <c r="J90" s="40"/>
      <c r="K90" s="40"/>
      <c r="L90" s="40"/>
      <c r="M90" s="235"/>
      <c r="N90" s="40"/>
      <c r="O90" s="236"/>
      <c r="P90" s="236"/>
      <c r="Q90" s="236"/>
      <c r="R90" s="40"/>
      <c r="S90" s="258"/>
      <c r="T90" s="236"/>
      <c r="U90" s="236"/>
      <c r="V90" s="235"/>
      <c r="W90" s="297"/>
      <c r="X90" s="234"/>
      <c r="AA90" s="234"/>
      <c r="AB90" s="237"/>
    </row>
    <row r="91" spans="1:28" s="232" customFormat="1" x14ac:dyDescent="0.25">
      <c r="A91" s="276"/>
      <c r="C91" s="233"/>
      <c r="D91" s="234"/>
      <c r="F91" s="233"/>
      <c r="G91" s="233"/>
      <c r="H91" s="251"/>
      <c r="I91" s="233"/>
      <c r="J91" s="40"/>
      <c r="K91" s="40"/>
      <c r="L91" s="40"/>
      <c r="M91" s="235"/>
      <c r="N91" s="40"/>
      <c r="O91" s="236"/>
      <c r="P91" s="236"/>
      <c r="Q91" s="236"/>
      <c r="R91" s="40"/>
      <c r="S91" s="258"/>
      <c r="T91" s="236"/>
      <c r="U91" s="236"/>
      <c r="V91" s="235"/>
      <c r="W91" s="297"/>
      <c r="X91" s="234"/>
      <c r="AA91" s="234"/>
      <c r="AB91" s="237"/>
    </row>
    <row r="92" spans="1:28" s="232" customFormat="1" x14ac:dyDescent="0.25">
      <c r="A92" s="276"/>
      <c r="C92" s="233"/>
      <c r="D92" s="234"/>
      <c r="F92" s="233"/>
      <c r="G92" s="233"/>
      <c r="H92" s="251"/>
      <c r="I92" s="233"/>
      <c r="J92" s="40"/>
      <c r="K92" s="40"/>
      <c r="L92" s="40"/>
      <c r="M92" s="235"/>
      <c r="N92" s="40"/>
      <c r="O92" s="236"/>
      <c r="P92" s="236"/>
      <c r="Q92" s="236"/>
      <c r="R92" s="40"/>
      <c r="S92" s="258"/>
      <c r="T92" s="236"/>
      <c r="U92" s="236"/>
      <c r="V92" s="235"/>
      <c r="W92" s="297"/>
      <c r="X92" s="234"/>
      <c r="AA92" s="234"/>
      <c r="AB92" s="237"/>
    </row>
    <row r="93" spans="1:28" s="232" customFormat="1" x14ac:dyDescent="0.25">
      <c r="A93" s="276"/>
      <c r="C93" s="233"/>
      <c r="D93" s="234"/>
      <c r="F93" s="233"/>
      <c r="G93" s="233"/>
      <c r="H93" s="251"/>
      <c r="I93" s="233"/>
      <c r="J93" s="40"/>
      <c r="K93" s="40"/>
      <c r="L93" s="40"/>
      <c r="M93" s="235"/>
      <c r="N93" s="40"/>
      <c r="O93" s="236"/>
      <c r="P93" s="236"/>
      <c r="Q93" s="236"/>
      <c r="R93" s="40"/>
      <c r="S93" s="258"/>
      <c r="T93" s="236"/>
      <c r="U93" s="236"/>
      <c r="V93" s="235"/>
      <c r="W93" s="297"/>
      <c r="X93" s="234"/>
      <c r="AA93" s="234"/>
      <c r="AB93" s="237"/>
    </row>
    <row r="94" spans="1:28" s="232" customFormat="1" x14ac:dyDescent="0.25">
      <c r="A94" s="276"/>
      <c r="C94" s="233"/>
      <c r="D94" s="234"/>
      <c r="F94" s="233"/>
      <c r="G94" s="233"/>
      <c r="H94" s="251"/>
      <c r="I94" s="233"/>
      <c r="J94" s="40"/>
      <c r="K94" s="40"/>
      <c r="L94" s="40"/>
      <c r="M94" s="235"/>
      <c r="N94" s="40"/>
      <c r="O94" s="236"/>
      <c r="P94" s="236"/>
      <c r="Q94" s="236"/>
      <c r="R94" s="40"/>
      <c r="S94" s="258"/>
      <c r="T94" s="236"/>
      <c r="U94" s="236"/>
      <c r="V94" s="235"/>
      <c r="W94" s="297"/>
      <c r="X94" s="234"/>
      <c r="AA94" s="234"/>
      <c r="AB94" s="237"/>
    </row>
    <row r="95" spans="1:28" s="232" customFormat="1" x14ac:dyDescent="0.25">
      <c r="A95" s="276"/>
      <c r="C95" s="233"/>
      <c r="D95" s="234"/>
      <c r="F95" s="233"/>
      <c r="G95" s="233"/>
      <c r="H95" s="251"/>
      <c r="I95" s="233"/>
      <c r="J95" s="40"/>
      <c r="K95" s="40"/>
      <c r="L95" s="40"/>
      <c r="M95" s="235"/>
      <c r="N95" s="40"/>
      <c r="O95" s="236"/>
      <c r="P95" s="236"/>
      <c r="Q95" s="236"/>
      <c r="R95" s="40"/>
      <c r="S95" s="258"/>
      <c r="T95" s="236"/>
      <c r="U95" s="236"/>
      <c r="V95" s="235"/>
      <c r="W95" s="297"/>
      <c r="X95" s="234"/>
      <c r="AA95" s="234"/>
      <c r="AB95" s="237"/>
    </row>
    <row r="96" spans="1:28" s="273" customFormat="1" x14ac:dyDescent="0.25">
      <c r="A96" s="276"/>
      <c r="C96" s="277"/>
      <c r="D96" s="278"/>
      <c r="F96" s="277"/>
      <c r="G96" s="277"/>
      <c r="H96" s="279"/>
      <c r="I96" s="277"/>
      <c r="J96" s="280"/>
      <c r="K96" s="280"/>
      <c r="L96" s="280"/>
      <c r="M96" s="281"/>
      <c r="N96" s="280"/>
      <c r="O96" s="282"/>
      <c r="P96" s="282"/>
      <c r="Q96" s="282"/>
      <c r="R96" s="280"/>
      <c r="S96" s="280"/>
      <c r="T96" s="282"/>
      <c r="U96" s="282"/>
      <c r="V96" s="281"/>
      <c r="W96" s="305"/>
      <c r="X96" s="278"/>
      <c r="AA96" s="278"/>
      <c r="AB96" s="283"/>
    </row>
    <row r="97" spans="1:28" s="274" customFormat="1" x14ac:dyDescent="0.25">
      <c r="A97" s="284" t="s">
        <v>45</v>
      </c>
      <c r="C97" s="285"/>
      <c r="D97" s="286"/>
      <c r="F97" s="285"/>
      <c r="G97" s="285"/>
      <c r="H97" s="287"/>
      <c r="I97" s="285"/>
      <c r="J97" s="288"/>
      <c r="K97" s="288"/>
      <c r="L97" s="288"/>
      <c r="M97" s="289"/>
      <c r="N97" s="288"/>
      <c r="O97" s="290"/>
      <c r="P97" s="290"/>
      <c r="Q97" s="290"/>
      <c r="R97" s="288"/>
      <c r="S97" s="288"/>
      <c r="T97" s="290"/>
      <c r="U97" s="290"/>
      <c r="V97" s="289"/>
      <c r="W97" s="306"/>
      <c r="X97" s="286"/>
      <c r="AA97" s="286"/>
      <c r="AB97" s="291"/>
    </row>
    <row r="98" spans="1:28" s="274" customFormat="1" x14ac:dyDescent="0.25">
      <c r="A98" s="284" t="s">
        <v>39</v>
      </c>
      <c r="C98" s="285"/>
      <c r="D98" s="286"/>
      <c r="F98" s="285"/>
      <c r="G98" s="285"/>
      <c r="H98" s="287"/>
      <c r="I98" s="285"/>
      <c r="J98" s="288"/>
      <c r="K98" s="288"/>
      <c r="L98" s="288"/>
      <c r="M98" s="289"/>
      <c r="N98" s="288"/>
      <c r="O98" s="290"/>
      <c r="P98" s="290"/>
      <c r="Q98" s="290"/>
      <c r="R98" s="288"/>
      <c r="S98" s="288"/>
      <c r="T98" s="290"/>
      <c r="U98" s="290"/>
      <c r="V98" s="289"/>
      <c r="W98" s="306"/>
      <c r="X98" s="286"/>
      <c r="AA98" s="286"/>
      <c r="AB98" s="291"/>
    </row>
    <row r="99" spans="1:28" s="274" customFormat="1" x14ac:dyDescent="0.25">
      <c r="A99" s="284" t="s">
        <v>78</v>
      </c>
      <c r="C99" s="285"/>
      <c r="D99" s="286"/>
      <c r="F99" s="285"/>
      <c r="G99" s="285"/>
      <c r="H99" s="287"/>
      <c r="I99" s="285"/>
      <c r="J99" s="288"/>
      <c r="K99" s="288"/>
      <c r="L99" s="288"/>
      <c r="M99" s="289"/>
      <c r="N99" s="288"/>
      <c r="O99" s="290"/>
      <c r="P99" s="290"/>
      <c r="Q99" s="290"/>
      <c r="R99" s="288"/>
      <c r="S99" s="288"/>
      <c r="T99" s="290"/>
      <c r="U99" s="290"/>
      <c r="V99" s="289"/>
      <c r="W99" s="306"/>
      <c r="X99" s="286"/>
      <c r="AA99" s="286"/>
      <c r="AB99" s="291"/>
    </row>
    <row r="100" spans="1:28" s="274" customFormat="1" x14ac:dyDescent="0.25">
      <c r="A100" s="284" t="s">
        <v>79</v>
      </c>
      <c r="C100" s="285"/>
      <c r="D100" s="286"/>
      <c r="F100" s="285"/>
      <c r="G100" s="285"/>
      <c r="H100" s="287"/>
      <c r="I100" s="285"/>
      <c r="J100" s="288"/>
      <c r="K100" s="288"/>
      <c r="L100" s="288"/>
      <c r="M100" s="289"/>
      <c r="N100" s="288"/>
      <c r="O100" s="290"/>
      <c r="P100" s="290"/>
      <c r="Q100" s="290"/>
      <c r="R100" s="288"/>
      <c r="S100" s="288"/>
      <c r="T100" s="290"/>
      <c r="U100" s="290"/>
      <c r="V100" s="289"/>
      <c r="W100" s="306"/>
      <c r="X100" s="286"/>
      <c r="AA100" s="286"/>
      <c r="AB100" s="291"/>
    </row>
    <row r="101" spans="1:28" s="274" customFormat="1" x14ac:dyDescent="0.25">
      <c r="A101" s="284" t="s">
        <v>80</v>
      </c>
      <c r="C101" s="285"/>
      <c r="D101" s="286"/>
      <c r="F101" s="285"/>
      <c r="G101" s="285"/>
      <c r="H101" s="287"/>
      <c r="I101" s="285"/>
      <c r="J101" s="288"/>
      <c r="K101" s="288"/>
      <c r="L101" s="288"/>
      <c r="M101" s="289"/>
      <c r="N101" s="288"/>
      <c r="O101" s="290"/>
      <c r="P101" s="290"/>
      <c r="Q101" s="290"/>
      <c r="R101" s="288"/>
      <c r="S101" s="288"/>
      <c r="T101" s="290"/>
      <c r="U101" s="290"/>
      <c r="V101" s="289"/>
      <c r="W101" s="306"/>
      <c r="X101" s="286"/>
      <c r="AA101" s="286"/>
      <c r="AB101" s="291"/>
    </row>
    <row r="102" spans="1:28" s="274" customFormat="1" x14ac:dyDescent="0.25">
      <c r="A102" s="284" t="s">
        <v>27</v>
      </c>
      <c r="C102" s="285"/>
      <c r="D102" s="286"/>
      <c r="F102" s="285"/>
      <c r="G102" s="285"/>
      <c r="H102" s="287"/>
      <c r="I102" s="285"/>
      <c r="J102" s="288"/>
      <c r="K102" s="288"/>
      <c r="L102" s="288"/>
      <c r="M102" s="289"/>
      <c r="N102" s="288"/>
      <c r="O102" s="290"/>
      <c r="P102" s="290"/>
      <c r="Q102" s="290"/>
      <c r="R102" s="288"/>
      <c r="S102" s="288"/>
      <c r="T102" s="290"/>
      <c r="U102" s="290"/>
      <c r="V102" s="289"/>
      <c r="W102" s="306"/>
      <c r="X102" s="286"/>
      <c r="AA102" s="286"/>
      <c r="AB102" s="291"/>
    </row>
    <row r="103" spans="1:28" s="274" customFormat="1" x14ac:dyDescent="0.25">
      <c r="A103" s="284" t="s">
        <v>81</v>
      </c>
      <c r="C103" s="285"/>
      <c r="D103" s="286"/>
      <c r="F103" s="285"/>
      <c r="G103" s="285"/>
      <c r="H103" s="287"/>
      <c r="I103" s="285"/>
      <c r="J103" s="288"/>
      <c r="K103" s="288"/>
      <c r="L103" s="288"/>
      <c r="M103" s="289"/>
      <c r="N103" s="288"/>
      <c r="O103" s="290"/>
      <c r="P103" s="290"/>
      <c r="Q103" s="290"/>
      <c r="R103" s="288"/>
      <c r="S103" s="288"/>
      <c r="T103" s="290"/>
      <c r="U103" s="290"/>
      <c r="V103" s="289"/>
      <c r="W103" s="306"/>
      <c r="X103" s="286"/>
      <c r="AA103" s="286"/>
      <c r="AB103" s="291"/>
    </row>
    <row r="104" spans="1:28" s="274" customFormat="1" x14ac:dyDescent="0.25">
      <c r="A104" s="284" t="s">
        <v>82</v>
      </c>
      <c r="C104" s="285"/>
      <c r="D104" s="286"/>
      <c r="F104" s="285"/>
      <c r="G104" s="285"/>
      <c r="H104" s="287"/>
      <c r="I104" s="285"/>
      <c r="J104" s="288"/>
      <c r="K104" s="288"/>
      <c r="L104" s="288"/>
      <c r="M104" s="289"/>
      <c r="N104" s="288"/>
      <c r="O104" s="290"/>
      <c r="P104" s="290"/>
      <c r="Q104" s="290"/>
      <c r="R104" s="288"/>
      <c r="S104" s="288"/>
      <c r="T104" s="290"/>
      <c r="U104" s="290"/>
      <c r="V104" s="289"/>
      <c r="W104" s="306"/>
      <c r="X104" s="286"/>
      <c r="AA104" s="286"/>
      <c r="AB104" s="291"/>
    </row>
    <row r="105" spans="1:28" s="274" customFormat="1" x14ac:dyDescent="0.25">
      <c r="A105" s="284" t="s">
        <v>22</v>
      </c>
      <c r="C105" s="285"/>
      <c r="D105" s="286"/>
      <c r="F105" s="285"/>
      <c r="G105" s="285"/>
      <c r="H105" s="287"/>
      <c r="I105" s="285"/>
      <c r="J105" s="288"/>
      <c r="K105" s="288"/>
      <c r="L105" s="288"/>
      <c r="M105" s="289"/>
      <c r="N105" s="288"/>
      <c r="O105" s="290">
        <v>5</v>
      </c>
      <c r="P105" s="290"/>
      <c r="Q105" s="290"/>
      <c r="R105" s="288"/>
      <c r="S105" s="288"/>
      <c r="T105" s="290"/>
      <c r="U105" s="290"/>
      <c r="V105" s="289"/>
      <c r="W105" s="306"/>
      <c r="X105" s="286"/>
      <c r="AA105" s="286"/>
      <c r="AB105" s="291"/>
    </row>
    <row r="106" spans="1:28" s="274" customFormat="1" x14ac:dyDescent="0.25">
      <c r="A106" s="284" t="s">
        <v>28</v>
      </c>
      <c r="C106" s="285"/>
      <c r="D106" s="286"/>
      <c r="F106" s="285"/>
      <c r="G106" s="285"/>
      <c r="H106" s="287"/>
      <c r="I106" s="285"/>
      <c r="J106" s="288"/>
      <c r="K106" s="288"/>
      <c r="L106" s="288"/>
      <c r="M106" s="289"/>
      <c r="N106" s="288"/>
      <c r="O106" s="290"/>
      <c r="P106" s="290"/>
      <c r="Q106" s="290"/>
      <c r="R106" s="288"/>
      <c r="S106" s="288"/>
      <c r="T106" s="290"/>
      <c r="U106" s="290"/>
      <c r="V106" s="289"/>
      <c r="W106" s="306"/>
      <c r="X106" s="286"/>
      <c r="AA106" s="286"/>
      <c r="AB106" s="291"/>
    </row>
    <row r="107" spans="1:28" s="274" customFormat="1" x14ac:dyDescent="0.25">
      <c r="A107" s="292"/>
      <c r="C107" s="285"/>
      <c r="D107" s="286"/>
      <c r="F107" s="285"/>
      <c r="G107" s="285"/>
      <c r="H107" s="287"/>
      <c r="I107" s="285"/>
      <c r="J107" s="288"/>
      <c r="K107" s="288"/>
      <c r="L107" s="288"/>
      <c r="M107" s="289"/>
      <c r="N107" s="288"/>
      <c r="O107" s="290"/>
      <c r="P107" s="290"/>
      <c r="Q107" s="290"/>
      <c r="R107" s="288"/>
      <c r="S107" s="288"/>
      <c r="T107" s="290"/>
      <c r="U107" s="290"/>
      <c r="V107" s="289"/>
      <c r="W107" s="306"/>
      <c r="X107" s="286"/>
      <c r="AA107" s="286"/>
      <c r="AB107" s="291"/>
    </row>
    <row r="108" spans="1:28" s="274" customFormat="1" x14ac:dyDescent="0.25">
      <c r="A108" s="292"/>
      <c r="C108" s="285"/>
      <c r="D108" s="286"/>
      <c r="F108" s="285"/>
      <c r="G108" s="285"/>
      <c r="H108" s="287"/>
      <c r="I108" s="285"/>
      <c r="J108" s="288"/>
      <c r="K108" s="288"/>
      <c r="L108" s="288"/>
      <c r="M108" s="289"/>
      <c r="N108" s="288"/>
      <c r="O108" s="290"/>
      <c r="P108" s="290"/>
      <c r="Q108" s="290"/>
      <c r="R108" s="288"/>
      <c r="S108" s="288"/>
      <c r="T108" s="290"/>
      <c r="U108" s="290"/>
      <c r="V108" s="289"/>
      <c r="W108" s="306"/>
      <c r="X108" s="286"/>
      <c r="AA108" s="286"/>
      <c r="AB108" s="291"/>
    </row>
    <row r="109" spans="1:28" s="274" customFormat="1" x14ac:dyDescent="0.25">
      <c r="A109" s="292"/>
      <c r="C109" s="285"/>
      <c r="D109" s="286"/>
      <c r="F109" s="285"/>
      <c r="G109" s="285"/>
      <c r="H109" s="287"/>
      <c r="I109" s="285"/>
      <c r="J109" s="288"/>
      <c r="K109" s="288"/>
      <c r="L109" s="288"/>
      <c r="M109" s="289"/>
      <c r="N109" s="288"/>
      <c r="O109" s="290"/>
      <c r="P109" s="290"/>
      <c r="Q109" s="290"/>
      <c r="R109" s="288"/>
      <c r="S109" s="288"/>
      <c r="T109" s="290"/>
      <c r="U109" s="290"/>
      <c r="V109" s="289"/>
      <c r="W109" s="306"/>
      <c r="X109" s="286"/>
      <c r="AA109" s="286"/>
      <c r="AB109" s="291"/>
    </row>
    <row r="110" spans="1:28" s="273" customFormat="1" x14ac:dyDescent="0.25">
      <c r="A110" s="293"/>
      <c r="C110" s="277"/>
      <c r="D110" s="278"/>
      <c r="F110" s="277"/>
      <c r="G110" s="277"/>
      <c r="H110" s="279"/>
      <c r="I110" s="277"/>
      <c r="J110" s="280"/>
      <c r="K110" s="280"/>
      <c r="L110" s="280"/>
      <c r="M110" s="281"/>
      <c r="N110" s="280"/>
      <c r="O110" s="282"/>
      <c r="P110" s="282"/>
      <c r="Q110" s="282"/>
      <c r="R110" s="280"/>
      <c r="S110" s="280"/>
      <c r="T110" s="282"/>
      <c r="U110" s="282"/>
      <c r="V110" s="281"/>
      <c r="W110" s="305"/>
      <c r="X110" s="278"/>
      <c r="AA110" s="278"/>
      <c r="AB110" s="283"/>
    </row>
    <row r="111" spans="1:28" s="273" customFormat="1" x14ac:dyDescent="0.25">
      <c r="A111" s="293"/>
      <c r="C111" s="277"/>
      <c r="D111" s="278"/>
      <c r="F111" s="277"/>
      <c r="G111" s="277"/>
      <c r="H111" s="279"/>
      <c r="I111" s="277"/>
      <c r="J111" s="280"/>
      <c r="K111" s="280"/>
      <c r="L111" s="280"/>
      <c r="M111" s="281"/>
      <c r="N111" s="280"/>
      <c r="O111" s="282"/>
      <c r="P111" s="282"/>
      <c r="Q111" s="282"/>
      <c r="R111" s="280"/>
      <c r="S111" s="280"/>
      <c r="T111" s="282"/>
      <c r="U111" s="282"/>
      <c r="V111" s="281"/>
      <c r="W111" s="305"/>
      <c r="X111" s="278"/>
      <c r="AA111" s="278"/>
      <c r="AB111" s="283"/>
    </row>
    <row r="112" spans="1:28" s="273" customFormat="1" x14ac:dyDescent="0.25">
      <c r="A112" s="292"/>
      <c r="B112" s="274"/>
      <c r="C112" s="285"/>
      <c r="D112" s="278"/>
      <c r="F112" s="277"/>
      <c r="G112" s="277"/>
      <c r="H112" s="279"/>
      <c r="I112" s="277"/>
      <c r="J112" s="280"/>
      <c r="K112" s="280"/>
      <c r="L112" s="280"/>
      <c r="M112" s="281"/>
      <c r="N112" s="280"/>
      <c r="O112" s="282"/>
      <c r="P112" s="282"/>
      <c r="Q112" s="282"/>
      <c r="R112" s="280"/>
      <c r="S112" s="280"/>
      <c r="T112" s="282"/>
      <c r="U112" s="282"/>
      <c r="V112" s="281"/>
      <c r="W112" s="305"/>
      <c r="X112" s="278"/>
      <c r="AA112" s="278"/>
      <c r="AB112" s="283"/>
    </row>
    <row r="113" spans="1:28" s="273" customFormat="1" x14ac:dyDescent="0.25">
      <c r="A113" s="292"/>
      <c r="B113" s="274"/>
      <c r="C113" s="285"/>
      <c r="D113" s="278"/>
      <c r="F113" s="277"/>
      <c r="G113" s="277"/>
      <c r="H113" s="279"/>
      <c r="I113" s="277"/>
      <c r="J113" s="280"/>
      <c r="K113" s="280"/>
      <c r="L113" s="280"/>
      <c r="M113" s="281"/>
      <c r="N113" s="280"/>
      <c r="O113" s="282"/>
      <c r="P113" s="282"/>
      <c r="Q113" s="282"/>
      <c r="R113" s="280"/>
      <c r="S113" s="280"/>
      <c r="T113" s="282"/>
      <c r="U113" s="282"/>
      <c r="V113" s="281"/>
      <c r="W113" s="305"/>
      <c r="X113" s="278"/>
      <c r="AA113" s="278"/>
      <c r="AB113" s="283"/>
    </row>
    <row r="114" spans="1:28" s="273" customFormat="1" x14ac:dyDescent="0.25">
      <c r="A114" s="292"/>
      <c r="B114" s="274"/>
      <c r="C114" s="285"/>
      <c r="D114" s="278"/>
      <c r="F114" s="277"/>
      <c r="G114" s="277"/>
      <c r="H114" s="279"/>
      <c r="I114" s="277"/>
      <c r="J114" s="280"/>
      <c r="K114" s="280"/>
      <c r="L114" s="280"/>
      <c r="M114" s="281"/>
      <c r="N114" s="280"/>
      <c r="O114" s="282"/>
      <c r="P114" s="282"/>
      <c r="Q114" s="282"/>
      <c r="R114" s="280"/>
      <c r="S114" s="280"/>
      <c r="T114" s="282"/>
      <c r="U114" s="282"/>
      <c r="V114" s="281"/>
      <c r="W114" s="305"/>
      <c r="X114" s="278"/>
      <c r="AA114" s="278"/>
      <c r="AB114" s="283"/>
    </row>
    <row r="115" spans="1:28" s="273" customFormat="1" ht="30" x14ac:dyDescent="0.25">
      <c r="A115" s="292" t="s">
        <v>39</v>
      </c>
      <c r="B115" s="274"/>
      <c r="C115" s="285"/>
      <c r="D115" s="278"/>
      <c r="F115" s="277"/>
      <c r="G115" s="277"/>
      <c r="H115" s="279"/>
      <c r="I115" s="277"/>
      <c r="J115" s="280"/>
      <c r="K115" s="280"/>
      <c r="L115" s="280"/>
      <c r="M115" s="281"/>
      <c r="N115" s="280"/>
      <c r="O115" s="282"/>
      <c r="P115" s="282"/>
      <c r="Q115" s="282"/>
      <c r="R115" s="280"/>
      <c r="S115" s="280"/>
      <c r="T115" s="282"/>
      <c r="U115" s="282"/>
      <c r="V115" s="281"/>
      <c r="W115" s="305"/>
      <c r="X115" s="278"/>
      <c r="AA115" s="278"/>
      <c r="AB115" s="283"/>
    </row>
    <row r="116" spans="1:28" s="273" customFormat="1" ht="30" x14ac:dyDescent="0.25">
      <c r="A116" s="292" t="s">
        <v>40</v>
      </c>
      <c r="B116" s="274"/>
      <c r="C116" s="285"/>
      <c r="D116" s="278"/>
      <c r="F116" s="277"/>
      <c r="G116" s="277"/>
      <c r="H116" s="279"/>
      <c r="I116" s="277"/>
      <c r="J116" s="280"/>
      <c r="K116" s="280"/>
      <c r="L116" s="280"/>
      <c r="M116" s="281"/>
      <c r="N116" s="280"/>
      <c r="O116" s="282"/>
      <c r="P116" s="282"/>
      <c r="Q116" s="282"/>
      <c r="R116" s="280"/>
      <c r="S116" s="280"/>
      <c r="T116" s="282"/>
      <c r="U116" s="282"/>
      <c r="V116" s="281"/>
      <c r="W116" s="305"/>
      <c r="X116" s="278"/>
      <c r="AA116" s="278"/>
      <c r="AB116" s="283"/>
    </row>
    <row r="117" spans="1:28" s="273" customFormat="1" ht="60" x14ac:dyDescent="0.25">
      <c r="A117" s="294" t="s">
        <v>26</v>
      </c>
      <c r="B117" s="274"/>
      <c r="C117" s="285"/>
      <c r="D117" s="278"/>
      <c r="F117" s="277"/>
      <c r="G117" s="277"/>
      <c r="H117" s="279"/>
      <c r="I117" s="277"/>
      <c r="J117" s="280"/>
      <c r="K117" s="280"/>
      <c r="L117" s="280"/>
      <c r="M117" s="281"/>
      <c r="N117" s="280"/>
      <c r="O117" s="282"/>
      <c r="P117" s="282"/>
      <c r="Q117" s="282"/>
      <c r="R117" s="280"/>
      <c r="S117" s="280"/>
      <c r="T117" s="282"/>
      <c r="U117" s="282"/>
      <c r="V117" s="281"/>
      <c r="W117" s="305"/>
      <c r="X117" s="278"/>
      <c r="AA117" s="278"/>
      <c r="AB117" s="283"/>
    </row>
    <row r="118" spans="1:28" s="273" customFormat="1" x14ac:dyDescent="0.25">
      <c r="A118" s="294" t="s">
        <v>27</v>
      </c>
      <c r="B118" s="274"/>
      <c r="C118" s="285"/>
      <c r="D118" s="278"/>
      <c r="F118" s="277"/>
      <c r="G118" s="277"/>
      <c r="H118" s="279"/>
      <c r="I118" s="277"/>
      <c r="J118" s="280"/>
      <c r="K118" s="280"/>
      <c r="L118" s="280"/>
      <c r="M118" s="281"/>
      <c r="N118" s="280"/>
      <c r="O118" s="282"/>
      <c r="P118" s="282"/>
      <c r="Q118" s="282"/>
      <c r="R118" s="280"/>
      <c r="S118" s="280"/>
      <c r="T118" s="282"/>
      <c r="U118" s="282"/>
      <c r="V118" s="281"/>
      <c r="W118" s="305"/>
      <c r="X118" s="278"/>
      <c r="AA118" s="278"/>
      <c r="AB118" s="283"/>
    </row>
    <row r="119" spans="1:28" s="273" customFormat="1" ht="45" x14ac:dyDescent="0.25">
      <c r="A119" s="294" t="s">
        <v>41</v>
      </c>
      <c r="B119" s="274"/>
      <c r="C119" s="285"/>
      <c r="D119" s="278"/>
      <c r="F119" s="277"/>
      <c r="G119" s="277"/>
      <c r="H119" s="279"/>
      <c r="I119" s="277"/>
      <c r="J119" s="280"/>
      <c r="K119" s="280"/>
      <c r="L119" s="280"/>
      <c r="M119" s="281"/>
      <c r="N119" s="280"/>
      <c r="O119" s="282"/>
      <c r="P119" s="282"/>
      <c r="Q119" s="282"/>
      <c r="R119" s="280"/>
      <c r="S119" s="280"/>
      <c r="T119" s="282"/>
      <c r="U119" s="282"/>
      <c r="V119" s="281"/>
      <c r="W119" s="305"/>
      <c r="X119" s="278"/>
      <c r="AA119" s="278"/>
      <c r="AB119" s="283"/>
    </row>
    <row r="120" spans="1:28" s="273" customFormat="1" x14ac:dyDescent="0.25">
      <c r="A120" s="294" t="s">
        <v>22</v>
      </c>
      <c r="B120" s="274"/>
      <c r="C120" s="285"/>
      <c r="D120" s="278"/>
      <c r="F120" s="277"/>
      <c r="G120" s="277"/>
      <c r="H120" s="279"/>
      <c r="I120" s="277"/>
      <c r="J120" s="280"/>
      <c r="K120" s="280"/>
      <c r="L120" s="280"/>
      <c r="M120" s="281"/>
      <c r="N120" s="280"/>
      <c r="O120" s="282"/>
      <c r="P120" s="282"/>
      <c r="Q120" s="282"/>
      <c r="R120" s="280"/>
      <c r="S120" s="280"/>
      <c r="T120" s="282"/>
      <c r="U120" s="282"/>
      <c r="V120" s="281"/>
      <c r="W120" s="305"/>
      <c r="X120" s="278"/>
      <c r="AA120" s="278"/>
      <c r="AB120" s="283"/>
    </row>
    <row r="121" spans="1:28" s="273" customFormat="1" x14ac:dyDescent="0.25">
      <c r="A121" s="295" t="s">
        <v>28</v>
      </c>
      <c r="B121" s="274"/>
      <c r="C121" s="285"/>
      <c r="D121" s="278"/>
      <c r="F121" s="277"/>
      <c r="G121" s="277"/>
      <c r="H121" s="279"/>
      <c r="I121" s="277"/>
      <c r="J121" s="280"/>
      <c r="K121" s="280"/>
      <c r="L121" s="280"/>
      <c r="M121" s="281"/>
      <c r="N121" s="280"/>
      <c r="O121" s="282"/>
      <c r="P121" s="282"/>
      <c r="Q121" s="282"/>
      <c r="R121" s="280"/>
      <c r="S121" s="280"/>
      <c r="T121" s="282"/>
      <c r="U121" s="282"/>
      <c r="V121" s="281"/>
      <c r="W121" s="305"/>
      <c r="X121" s="278"/>
      <c r="AA121" s="278"/>
      <c r="AB121" s="283"/>
    </row>
    <row r="122" spans="1:28" s="273" customFormat="1" x14ac:dyDescent="0.25">
      <c r="A122" s="294" t="s">
        <v>42</v>
      </c>
      <c r="B122" s="274"/>
      <c r="C122" s="285"/>
      <c r="D122" s="278"/>
      <c r="F122" s="277"/>
      <c r="G122" s="277"/>
      <c r="H122" s="279"/>
      <c r="I122" s="277"/>
      <c r="J122" s="280"/>
      <c r="K122" s="280"/>
      <c r="L122" s="280"/>
      <c r="M122" s="281"/>
      <c r="N122" s="280"/>
      <c r="O122" s="282"/>
      <c r="P122" s="282"/>
      <c r="Q122" s="282"/>
      <c r="R122" s="280"/>
      <c r="S122" s="280"/>
      <c r="T122" s="282"/>
      <c r="U122" s="282"/>
      <c r="V122" s="281"/>
      <c r="W122" s="305"/>
      <c r="X122" s="278"/>
      <c r="AA122" s="278"/>
      <c r="AB122" s="283"/>
    </row>
    <row r="123" spans="1:28" s="273" customFormat="1" ht="30" x14ac:dyDescent="0.25">
      <c r="A123" s="294" t="s">
        <v>43</v>
      </c>
      <c r="B123" s="274"/>
      <c r="C123" s="285"/>
      <c r="D123" s="278"/>
      <c r="F123" s="277"/>
      <c r="G123" s="277"/>
      <c r="H123" s="279"/>
      <c r="I123" s="277"/>
      <c r="J123" s="280"/>
      <c r="K123" s="280"/>
      <c r="L123" s="280"/>
      <c r="M123" s="281"/>
      <c r="N123" s="280"/>
      <c r="O123" s="282"/>
      <c r="P123" s="282"/>
      <c r="Q123" s="282"/>
      <c r="R123" s="280"/>
      <c r="S123" s="280"/>
      <c r="T123" s="282"/>
      <c r="U123" s="282"/>
      <c r="V123" s="281"/>
      <c r="W123" s="305"/>
      <c r="X123" s="278"/>
      <c r="AA123" s="278"/>
      <c r="AB123" s="283"/>
    </row>
    <row r="124" spans="1:28" s="273" customFormat="1" x14ac:dyDescent="0.25">
      <c r="B124" s="274"/>
      <c r="C124" s="285"/>
      <c r="D124" s="278"/>
      <c r="F124" s="277"/>
      <c r="G124" s="277"/>
      <c r="H124" s="279"/>
      <c r="I124" s="277"/>
      <c r="J124" s="280"/>
      <c r="K124" s="280"/>
      <c r="L124" s="280"/>
      <c r="M124" s="281"/>
      <c r="N124" s="280"/>
      <c r="O124" s="282"/>
      <c r="P124" s="282"/>
      <c r="Q124" s="282"/>
      <c r="R124" s="280"/>
      <c r="S124" s="280"/>
      <c r="T124" s="282"/>
      <c r="U124" s="282"/>
      <c r="V124" s="281"/>
      <c r="W124" s="305"/>
      <c r="X124" s="278"/>
      <c r="AA124" s="278"/>
      <c r="AB124" s="283"/>
    </row>
    <row r="125" spans="1:28" s="273" customFormat="1" x14ac:dyDescent="0.25">
      <c r="A125" s="296" t="s">
        <v>28</v>
      </c>
      <c r="C125" s="277"/>
      <c r="D125" s="278"/>
      <c r="F125" s="277"/>
      <c r="G125" s="277"/>
      <c r="H125" s="279"/>
      <c r="I125" s="277"/>
      <c r="J125" s="280"/>
      <c r="K125" s="280"/>
      <c r="L125" s="280"/>
      <c r="M125" s="281"/>
      <c r="N125" s="280"/>
      <c r="O125" s="282"/>
      <c r="P125" s="282"/>
      <c r="Q125" s="282"/>
      <c r="R125" s="280"/>
      <c r="S125" s="280"/>
      <c r="T125" s="282"/>
      <c r="U125" s="282"/>
      <c r="V125" s="281"/>
      <c r="W125" s="305"/>
      <c r="X125" s="278"/>
      <c r="AA125" s="278"/>
      <c r="AB125" s="283"/>
    </row>
    <row r="126" spans="1:28" s="232" customFormat="1" x14ac:dyDescent="0.25">
      <c r="A126" s="295"/>
      <c r="C126" s="233"/>
      <c r="D126" s="234"/>
      <c r="F126" s="233"/>
      <c r="G126" s="233"/>
      <c r="H126" s="251"/>
      <c r="I126" s="233"/>
      <c r="J126" s="40"/>
      <c r="K126" s="40"/>
      <c r="L126" s="40"/>
      <c r="M126" s="235"/>
      <c r="N126" s="40"/>
      <c r="O126" s="236"/>
      <c r="P126" s="236"/>
      <c r="Q126" s="236"/>
      <c r="R126" s="40"/>
      <c r="S126" s="258"/>
      <c r="T126" s="236"/>
      <c r="U126" s="236"/>
      <c r="V126" s="235"/>
      <c r="W126" s="297"/>
      <c r="X126" s="234"/>
      <c r="AA126" s="234"/>
      <c r="AB126" s="237"/>
    </row>
    <row r="127" spans="1:28" s="232" customFormat="1" x14ac:dyDescent="0.25">
      <c r="A127" s="295"/>
      <c r="C127" s="233"/>
      <c r="D127" s="234"/>
      <c r="F127" s="233"/>
      <c r="G127" s="233"/>
      <c r="H127" s="251"/>
      <c r="I127" s="233"/>
      <c r="J127" s="40"/>
      <c r="K127" s="40"/>
      <c r="L127" s="40"/>
      <c r="M127" s="235"/>
      <c r="N127" s="40"/>
      <c r="O127" s="236"/>
      <c r="P127" s="236"/>
      <c r="Q127" s="236"/>
      <c r="R127" s="40"/>
      <c r="S127" s="258"/>
      <c r="T127" s="236"/>
      <c r="U127" s="236"/>
      <c r="V127" s="235"/>
      <c r="W127" s="297"/>
      <c r="X127" s="234"/>
      <c r="AA127" s="234"/>
      <c r="AB127" s="237"/>
    </row>
    <row r="128" spans="1:28" s="232" customFormat="1" x14ac:dyDescent="0.25">
      <c r="A128" s="295"/>
      <c r="C128" s="233"/>
      <c r="D128" s="234"/>
      <c r="F128" s="233"/>
      <c r="G128" s="233"/>
      <c r="H128" s="251"/>
      <c r="I128" s="233"/>
      <c r="J128" s="40"/>
      <c r="K128" s="40"/>
      <c r="L128" s="40"/>
      <c r="M128" s="235"/>
      <c r="N128" s="40"/>
      <c r="O128" s="236"/>
      <c r="P128" s="236"/>
      <c r="Q128" s="236"/>
      <c r="R128" s="40"/>
      <c r="S128" s="258"/>
      <c r="T128" s="236"/>
      <c r="U128" s="236"/>
      <c r="V128" s="235"/>
      <c r="W128" s="297"/>
      <c r="X128" s="234"/>
      <c r="AA128" s="234"/>
      <c r="AB128" s="237"/>
    </row>
  </sheetData>
  <sheetProtection selectLockedCells="1" autoFilter="0"/>
  <autoFilter ref="A3:AB64">
    <filterColumn colId="23">
      <customFilters>
        <customFilter operator="notEqual" val=" "/>
      </customFilters>
    </filterColumn>
  </autoFilter>
  <sortState ref="A3:AL128">
    <sortCondition ref="AB3:AB128"/>
  </sortState>
  <mergeCells count="1">
    <mergeCell ref="A2:D2"/>
  </mergeCells>
  <conditionalFormatting sqref="H4 M4 R4 H64 V64 M64">
    <cfRule type="containsText" dxfId="1556" priority="1626" operator="containsText" text="Not Yet Due">
      <formula>NOT(ISERROR(SEARCH("Not Yet Due",H4)))</formula>
    </cfRule>
    <cfRule type="containsText" dxfId="1555" priority="1715" operator="containsText" text="Deferred">
      <formula>NOT(ISERROR(SEARCH("Deferred",H4)))</formula>
    </cfRule>
    <cfRule type="containsText" dxfId="1554" priority="1716" operator="containsText" text="Deleted">
      <formula>NOT(ISERROR(SEARCH("Deleted",H4)))</formula>
    </cfRule>
    <cfRule type="containsText" dxfId="1553" priority="1722" operator="containsText" text="In Danger of Falling Behind Target">
      <formula>NOT(ISERROR(SEARCH("In Danger of Falling Behind Target",H4)))</formula>
    </cfRule>
    <cfRule type="containsText" dxfId="1552" priority="1758" operator="containsText" text="Not yet due">
      <formula>NOT(ISERROR(SEARCH("Not yet due",H4)))</formula>
    </cfRule>
  </conditionalFormatting>
  <conditionalFormatting sqref="H4 M4 R4 H64 V64 M64">
    <cfRule type="containsText" dxfId="1551" priority="1737" operator="containsText" text="Not yet due">
      <formula>NOT(ISERROR(SEARCH("Not yet due",H4)))</formula>
    </cfRule>
  </conditionalFormatting>
  <conditionalFormatting sqref="H4 M4 R4 H64 V64 M64">
    <cfRule type="containsText" dxfId="1550" priority="1718" operator="containsText" text="Update not Provided">
      <formula>NOT(ISERROR(SEARCH("Update not Provided",H4)))</formula>
    </cfRule>
    <cfRule type="containsText" dxfId="1549" priority="1719" operator="containsText" text="Not yet due">
      <formula>NOT(ISERROR(SEARCH("Not yet due",H4)))</formula>
    </cfRule>
    <cfRule type="containsText" dxfId="1548" priority="1720" operator="containsText" text="Completed Behind Schedule">
      <formula>NOT(ISERROR(SEARCH("Completed Behind Schedule",H4)))</formula>
    </cfRule>
    <cfRule type="containsText" dxfId="1547" priority="1721" operator="containsText" text="Off Target">
      <formula>NOT(ISERROR(SEARCH("Off Target",H4)))</formula>
    </cfRule>
    <cfRule type="containsText" dxfId="1546" priority="1723" operator="containsText" text="On Track to be Achieved">
      <formula>NOT(ISERROR(SEARCH("On Track to be Achieved",H4)))</formula>
    </cfRule>
    <cfRule type="containsText" dxfId="1545" priority="1724" operator="containsText" text="Fully Achieved">
      <formula>NOT(ISERROR(SEARCH("Fully Achieved",H4)))</formula>
    </cfRule>
  </conditionalFormatting>
  <conditionalFormatting sqref="R4 M4">
    <cfRule type="containsText" dxfId="1544" priority="1714" operator="containsText" text="Deferred">
      <formula>NOT(ISERROR(SEARCH("Deferred",M4)))</formula>
    </cfRule>
  </conditionalFormatting>
  <conditionalFormatting sqref="H4 M4 R4 H64 V64 M64">
    <cfRule type="containsText" dxfId="1543" priority="1634" operator="containsText" text="Deferred">
      <formula>NOT(ISERROR(SEARCH("Deferred",H4)))</formula>
    </cfRule>
    <cfRule type="containsText" dxfId="1542" priority="1635" operator="containsText" text="Deleted">
      <formula>NOT(ISERROR(SEARCH("Deleted",H4)))</formula>
    </cfRule>
    <cfRule type="containsText" dxfId="1541" priority="1636" operator="containsText" text="In Danger of Falling Behind Target">
      <formula>NOT(ISERROR(SEARCH("In Danger of Falling Behind Target",H4)))</formula>
    </cfRule>
    <cfRule type="containsText" dxfId="1540" priority="1637" operator="containsText" text="Not yet due">
      <formula>NOT(ISERROR(SEARCH("Not yet due",H4)))</formula>
    </cfRule>
  </conditionalFormatting>
  <conditionalFormatting sqref="H5:H64 V64 M64">
    <cfRule type="containsText" dxfId="1539" priority="983" operator="containsText" text="Fully Achieved">
      <formula>NOT(ISERROR(SEARCH("Fully Achieved",H5)))</formula>
    </cfRule>
    <cfRule type="containsText" dxfId="1538" priority="984" operator="containsText" text="Fully Achieved">
      <formula>NOT(ISERROR(SEARCH("Fully Achieved",H5)))</formula>
    </cfRule>
  </conditionalFormatting>
  <conditionalFormatting sqref="H5:H64 V64 M64">
    <cfRule type="containsText" dxfId="1537" priority="976" operator="containsText" text="Update not Provided">
      <formula>NOT(ISERROR(SEARCH("Update not Provided",H5)))</formula>
    </cfRule>
    <cfRule type="containsText" dxfId="1536" priority="977" operator="containsText" text="Not yet due">
      <formula>NOT(ISERROR(SEARCH("Not yet due",H5)))</formula>
    </cfRule>
    <cfRule type="containsText" dxfId="1535" priority="978" operator="containsText" text="Completed Behind Schedule">
      <formula>NOT(ISERROR(SEARCH("Completed Behind Schedule",H5)))</formula>
    </cfRule>
    <cfRule type="containsText" dxfId="1534" priority="979" operator="containsText" text="Off Target">
      <formula>NOT(ISERROR(SEARCH("Off Target",H5)))</formula>
    </cfRule>
    <cfRule type="containsText" dxfId="1533" priority="980" operator="containsText" text="In Danger of Falling Behind Target">
      <formula>NOT(ISERROR(SEARCH("In Danger of Falling Behind Target",H5)))</formula>
    </cfRule>
    <cfRule type="containsText" dxfId="1532" priority="981" operator="containsText" text="On Track to be Achieved">
      <formula>NOT(ISERROR(SEARCH("On Track to be Achieved",H5)))</formula>
    </cfRule>
    <cfRule type="containsText" dxfId="1531" priority="982" operator="containsText" text="Fully Achieved">
      <formula>NOT(ISERROR(SEARCH("Fully Achieved",H5)))</formula>
    </cfRule>
  </conditionalFormatting>
  <conditionalFormatting sqref="H5:H63">
    <cfRule type="containsText" dxfId="1530" priority="954" operator="containsText" text="Not Yet Due">
      <formula>NOT(ISERROR(SEARCH("Not Yet Due",H5)))</formula>
    </cfRule>
    <cfRule type="containsText" dxfId="1529" priority="960" operator="containsText" text="Deferred">
      <formula>NOT(ISERROR(SEARCH("Deferred",H5)))</formula>
    </cfRule>
    <cfRule type="containsText" dxfId="1528" priority="961" operator="containsText" text="Deleted">
      <formula>NOT(ISERROR(SEARCH("Deleted",H5)))</formula>
    </cfRule>
    <cfRule type="containsText" dxfId="1527" priority="966" operator="containsText" text="In Danger of Falling Behind Target">
      <formula>NOT(ISERROR(SEARCH("In Danger of Falling Behind Target",H5)))</formula>
    </cfRule>
    <cfRule type="containsText" dxfId="1526" priority="970" operator="containsText" text="Not yet due">
      <formula>NOT(ISERROR(SEARCH("Not yet due",H5)))</formula>
    </cfRule>
  </conditionalFormatting>
  <conditionalFormatting sqref="H5:H63">
    <cfRule type="containsText" dxfId="1525" priority="969" operator="containsText" text="Not yet due">
      <formula>NOT(ISERROR(SEARCH("Not yet due",H5)))</formula>
    </cfRule>
  </conditionalFormatting>
  <conditionalFormatting sqref="H5:H63">
    <cfRule type="containsText" dxfId="1524" priority="962" operator="containsText" text="Update not Provided">
      <formula>NOT(ISERROR(SEARCH("Update not Provided",H5)))</formula>
    </cfRule>
    <cfRule type="containsText" dxfId="1523" priority="963" operator="containsText" text="Not yet due">
      <formula>NOT(ISERROR(SEARCH("Not yet due",H5)))</formula>
    </cfRule>
    <cfRule type="containsText" dxfId="1522" priority="964" operator="containsText" text="Completed Behind Schedule">
      <formula>NOT(ISERROR(SEARCH("Completed Behind Schedule",H5)))</formula>
    </cfRule>
    <cfRule type="containsText" dxfId="1521" priority="965" operator="containsText" text="Off Target">
      <formula>NOT(ISERROR(SEARCH("Off Target",H5)))</formula>
    </cfRule>
    <cfRule type="containsText" dxfId="1520" priority="967" operator="containsText" text="On Track to be Achieved">
      <formula>NOT(ISERROR(SEARCH("On Track to be Achieved",H5)))</formula>
    </cfRule>
    <cfRule type="containsText" dxfId="1519" priority="968" operator="containsText" text="Fully Achieved">
      <formula>NOT(ISERROR(SEARCH("Fully Achieved",H5)))</formula>
    </cfRule>
  </conditionalFormatting>
  <conditionalFormatting sqref="H5:H63">
    <cfRule type="containsText" dxfId="1518" priority="955" operator="containsText" text="Deferred">
      <formula>NOT(ISERROR(SEARCH("Deferred",H5)))</formula>
    </cfRule>
    <cfRule type="containsText" dxfId="1517" priority="956" operator="containsText" text="Deleted">
      <formula>NOT(ISERROR(SEARCH("Deleted",H5)))</formula>
    </cfRule>
    <cfRule type="containsText" dxfId="1516" priority="957" operator="containsText" text="In Danger of Falling Behind Target">
      <formula>NOT(ISERROR(SEARCH("In Danger of Falling Behind Target",H5)))</formula>
    </cfRule>
    <cfRule type="containsText" dxfId="1515" priority="958" operator="containsText" text="Not yet due">
      <formula>NOT(ISERROR(SEARCH("Not yet due",H5)))</formula>
    </cfRule>
  </conditionalFormatting>
  <conditionalFormatting sqref="H64 V64 M64">
    <cfRule type="containsText" dxfId="1514" priority="928" operator="containsText" text="Update not Provided">
      <formula>NOT(ISERROR(SEARCH("Update not Provided",H64)))</formula>
    </cfRule>
    <cfRule type="containsText" dxfId="1513" priority="930" operator="containsText" text="Completed Behind Schedule">
      <formula>NOT(ISERROR(SEARCH("Completed Behind Schedule",H64)))</formula>
    </cfRule>
    <cfRule type="containsText" dxfId="1512" priority="931" operator="containsText" text="Off Target">
      <formula>NOT(ISERROR(SEARCH("Off Target",H64)))</formula>
    </cfRule>
    <cfRule type="containsText" dxfId="1511" priority="932" operator="containsText" text="In Danger of Falling Behind Target">
      <formula>NOT(ISERROR(SEARCH("In Danger of Falling Behind Target",H64)))</formula>
    </cfRule>
    <cfRule type="containsText" dxfId="1510" priority="933" operator="containsText" text="On Track to be Achieved">
      <formula>NOT(ISERROR(SEARCH("On Track to be Achieved",H64)))</formula>
    </cfRule>
    <cfRule type="containsText" dxfId="1509" priority="934" operator="containsText" text="Fully Achieved">
      <formula>NOT(ISERROR(SEARCH("Fully Achieved",H64)))</formula>
    </cfRule>
  </conditionalFormatting>
  <conditionalFormatting sqref="V5:V63">
    <cfRule type="containsText" dxfId="1508" priority="472" operator="containsText" text="Fully Achieved">
      <formula>NOT(ISERROR(SEARCH("Fully Achieved",V5)))</formula>
    </cfRule>
    <cfRule type="containsText" dxfId="1507" priority="473" operator="containsText" text="Fully Achieved">
      <formula>NOT(ISERROR(SEARCH("Fully Achieved",V5)))</formula>
    </cfRule>
  </conditionalFormatting>
  <conditionalFormatting sqref="V5:V63">
    <cfRule type="containsText" dxfId="1506" priority="465" operator="containsText" text="Update not Provided">
      <formula>NOT(ISERROR(SEARCH("Update not Provided",V5)))</formula>
    </cfRule>
    <cfRule type="containsText" dxfId="1505" priority="466" operator="containsText" text="Not yet due">
      <formula>NOT(ISERROR(SEARCH("Not yet due",V5)))</formula>
    </cfRule>
    <cfRule type="containsText" dxfId="1504" priority="467" operator="containsText" text="Completed Behind Schedule">
      <formula>NOT(ISERROR(SEARCH("Completed Behind Schedule",V5)))</formula>
    </cfRule>
    <cfRule type="containsText" dxfId="1503" priority="468" operator="containsText" text="Off Target">
      <formula>NOT(ISERROR(SEARCH("Off Target",V5)))</formula>
    </cfRule>
    <cfRule type="containsText" dxfId="1502" priority="469" operator="containsText" text="In Danger of Falling Behind Target">
      <formula>NOT(ISERROR(SEARCH("In Danger of Falling Behind Target",V5)))</formula>
    </cfRule>
    <cfRule type="containsText" dxfId="1501" priority="470" operator="containsText" text="On Track to be Achieved">
      <formula>NOT(ISERROR(SEARCH("On Track to be Achieved",V5)))</formula>
    </cfRule>
    <cfRule type="containsText" dxfId="1500" priority="471" operator="containsText" text="Fully Achieved">
      <formula>NOT(ISERROR(SEARCH("Fully Achieved",V5)))</formula>
    </cfRule>
  </conditionalFormatting>
  <conditionalFormatting sqref="V5:V63">
    <cfRule type="containsText" dxfId="1499" priority="458" operator="containsText" text="Update not Provided">
      <formula>NOT(ISERROR(SEARCH("Update not Provided",V5)))</formula>
    </cfRule>
    <cfRule type="containsText" dxfId="1498" priority="460" operator="containsText" text="Completed Behind Schedule">
      <formula>NOT(ISERROR(SEARCH("Completed Behind Schedule",V5)))</formula>
    </cfRule>
    <cfRule type="containsText" dxfId="1497" priority="461" operator="containsText" text="Off Target">
      <formula>NOT(ISERROR(SEARCH("Off Target",V5)))</formula>
    </cfRule>
    <cfRule type="containsText" dxfId="1496" priority="462" operator="containsText" text="In Danger of Falling Behind Target">
      <formula>NOT(ISERROR(SEARCH("In Danger of Falling Behind Target",V5)))</formula>
    </cfRule>
    <cfRule type="containsText" dxfId="1495" priority="463" operator="containsText" text="On Track to be Achieved">
      <formula>NOT(ISERROR(SEARCH("On Track to be Achieved",V5)))</formula>
    </cfRule>
    <cfRule type="containsText" dxfId="1494" priority="464" operator="containsText" text="Fully Achieved">
      <formula>NOT(ISERROR(SEARCH("Fully Achieved",V5)))</formula>
    </cfRule>
  </conditionalFormatting>
  <conditionalFormatting sqref="V5:V63">
    <cfRule type="containsText" dxfId="1493" priority="443" operator="containsText" text="Not Yet Due">
      <formula>NOT(ISERROR(SEARCH("Not Yet Due",V5)))</formula>
    </cfRule>
    <cfRule type="containsText" dxfId="1492" priority="448" operator="containsText" text="Deferred">
      <formula>NOT(ISERROR(SEARCH("Deferred",V5)))</formula>
    </cfRule>
    <cfRule type="containsText" dxfId="1491" priority="449" operator="containsText" text="Deleted">
      <formula>NOT(ISERROR(SEARCH("Deleted",V5)))</formula>
    </cfRule>
    <cfRule type="containsText" dxfId="1490" priority="454" operator="containsText" text="In Danger of Falling Behind Target">
      <formula>NOT(ISERROR(SEARCH("In Danger of Falling Behind Target",V5)))</formula>
    </cfRule>
    <cfRule type="containsText" dxfId="1489" priority="459" operator="containsText" text="Not yet due">
      <formula>NOT(ISERROR(SEARCH("Not yet due",V5)))</formula>
    </cfRule>
  </conditionalFormatting>
  <conditionalFormatting sqref="V5:V63">
    <cfRule type="containsText" dxfId="1488" priority="457" operator="containsText" text="Not yet due">
      <formula>NOT(ISERROR(SEARCH("Not yet due",V5)))</formula>
    </cfRule>
  </conditionalFormatting>
  <conditionalFormatting sqref="V5:V63">
    <cfRule type="containsText" dxfId="1487" priority="450" operator="containsText" text="Update not Provided">
      <formula>NOT(ISERROR(SEARCH("Update not Provided",V5)))</formula>
    </cfRule>
    <cfRule type="containsText" dxfId="1486" priority="451" operator="containsText" text="Not yet due">
      <formula>NOT(ISERROR(SEARCH("Not yet due",V5)))</formula>
    </cfRule>
    <cfRule type="containsText" dxfId="1485" priority="452" operator="containsText" text="Completed Behind Schedule">
      <formula>NOT(ISERROR(SEARCH("Completed Behind Schedule",V5)))</formula>
    </cfRule>
    <cfRule type="containsText" dxfId="1484" priority="453" operator="containsText" text="Off Target">
      <formula>NOT(ISERROR(SEARCH("Off Target",V5)))</formula>
    </cfRule>
    <cfRule type="containsText" dxfId="1483" priority="455" operator="containsText" text="On Track to be Achieved">
      <formula>NOT(ISERROR(SEARCH("On Track to be Achieved",V5)))</formula>
    </cfRule>
    <cfRule type="containsText" dxfId="1482" priority="456" operator="containsText" text="Fully Achieved">
      <formula>NOT(ISERROR(SEARCH("Fully Achieved",V5)))</formula>
    </cfRule>
  </conditionalFormatting>
  <conditionalFormatting sqref="V5:V63">
    <cfRule type="containsText" dxfId="1481" priority="444" operator="containsText" text="Deferred">
      <formula>NOT(ISERROR(SEARCH("Deferred",V5)))</formula>
    </cfRule>
    <cfRule type="containsText" dxfId="1480" priority="445" operator="containsText" text="Deleted">
      <formula>NOT(ISERROR(SEARCH("Deleted",V5)))</formula>
    </cfRule>
    <cfRule type="containsText" dxfId="1479" priority="446" operator="containsText" text="In Danger of Falling Behind Target">
      <formula>NOT(ISERROR(SEARCH("In Danger of Falling Behind Target",V5)))</formula>
    </cfRule>
    <cfRule type="containsText" dxfId="1478" priority="447" operator="containsText" text="Not yet due">
      <formula>NOT(ISERROR(SEARCH("Not yet due",V5)))</formula>
    </cfRule>
  </conditionalFormatting>
  <conditionalFormatting sqref="V4:V64">
    <cfRule type="containsText" dxfId="1477" priority="287" operator="containsText" text="Target Partially Met">
      <formula>NOT(ISERROR(SEARCH("Target Partially Met",V4)))</formula>
    </cfRule>
    <cfRule type="containsText" dxfId="1476" priority="1297" operator="containsText" text="Deleted">
      <formula>NOT(ISERROR(SEARCH("Deleted",V4)))</formula>
    </cfRule>
    <cfRule type="containsText" dxfId="1475" priority="1298" operator="containsText" text="Deferred">
      <formula>NOT(ISERROR(SEARCH("Deferred",V4)))</formula>
    </cfRule>
    <cfRule type="containsText" dxfId="1474" priority="1299" operator="containsText" text="Completion Date Within Reasonable Tolerance">
      <formula>NOT(ISERROR(SEARCH("Completion Date Within Reasonable Tolerance",V4)))</formula>
    </cfRule>
    <cfRule type="containsText" dxfId="1473" priority="1300" operator="containsText" text="Completed Significantly After Target Deadline">
      <formula>NOT(ISERROR(SEARCH("Completed Significantly After Target Deadline",V4)))</formula>
    </cfRule>
    <cfRule type="containsText" dxfId="1472" priority="1776" operator="containsText" text="Numerical Outturn Within 10% Tolerance">
      <formula>NOT(ISERROR(SEARCH("Numerical Outturn Within 10% Tolerance",V4)))</formula>
    </cfRule>
    <cfRule type="containsText" dxfId="1471" priority="1777" operator="containsText" text="Numerical Outturn Within 5% Tolerance">
      <formula>NOT(ISERROR(SEARCH("Numerical Outturn Within 5% Tolerance",V4)))</formula>
    </cfRule>
    <cfRule type="containsText" dxfId="1470" priority="1778" operator="containsText" text="Target Achieved / Exceeded">
      <formula>NOT(ISERROR(SEARCH("Target Achieved / Exceeded",V4)))</formula>
    </cfRule>
    <cfRule type="containsText" dxfId="1469" priority="1779" operator="containsText" text="Full Update Not Yet Available">
      <formula>NOT(ISERROR(SEARCH("Full Update Not Yet Available",V4)))</formula>
    </cfRule>
    <cfRule type="containsText" dxfId="1468" priority="1780" operator="containsText" text="Full Update Not Yet Available">
      <formula>NOT(ISERROR(SEARCH("Full Update Not Yet Available",V4)))</formula>
    </cfRule>
    <cfRule type="containsText" dxfId="1467" priority="1783" operator="containsText" text="Update not Provided">
      <formula>NOT(ISERROR(SEARCH("Update not Provided",V4)))</formula>
    </cfRule>
    <cfRule type="containsText" dxfId="1466" priority="1784" operator="containsText" text="Not yet due">
      <formula>NOT(ISERROR(SEARCH("Not yet due",V4)))</formula>
    </cfRule>
    <cfRule type="containsText" dxfId="1465" priority="1785" operator="containsText" text="Completed Behind Schedule">
      <formula>NOT(ISERROR(SEARCH("Completed Behind Schedule",V4)))</formula>
    </cfRule>
    <cfRule type="containsText" dxfId="1464" priority="1786" operator="containsText" text="Off Target">
      <formula>NOT(ISERROR(SEARCH("Off Target",V4)))</formula>
    </cfRule>
    <cfRule type="containsText" dxfId="1463" priority="1787" operator="containsText" text="In Danger of Falling Behind Target">
      <formula>NOT(ISERROR(SEARCH("In Danger of Falling Behind Target",V4)))</formula>
    </cfRule>
    <cfRule type="containsText" dxfId="1462" priority="1788" operator="containsText" text="On Track to be Achieved">
      <formula>NOT(ISERROR(SEARCH("On Track to be Achieved",V4)))</formula>
    </cfRule>
    <cfRule type="containsText" dxfId="1461" priority="1789" operator="containsText" text="Fully Achieved">
      <formula>NOT(ISERROR(SEARCH("Fully Achieved",V4)))</formula>
    </cfRule>
    <cfRule type="containsText" dxfId="1460" priority="1790" operator="containsText" text="Fully Achieved">
      <formula>NOT(ISERROR(SEARCH("Fully Achieved",V4)))</formula>
    </cfRule>
    <cfRule type="containsText" dxfId="1459" priority="1791" operator="containsText" text="Fully Achieved">
      <formula>NOT(ISERROR(SEARCH("Fully Achieved",V4)))</formula>
    </cfRule>
  </conditionalFormatting>
  <conditionalFormatting sqref="M5:M63">
    <cfRule type="containsText" dxfId="1458" priority="204" operator="containsText" text="Fully Achieved">
      <formula>NOT(ISERROR(SEARCH("Fully Achieved",M5)))</formula>
    </cfRule>
    <cfRule type="containsText" dxfId="1457" priority="205" operator="containsText" text="Fully Achieved">
      <formula>NOT(ISERROR(SEARCH("Fully Achieved",M5)))</formula>
    </cfRule>
  </conditionalFormatting>
  <conditionalFormatting sqref="M5:M63">
    <cfRule type="containsText" dxfId="1456" priority="197" operator="containsText" text="Update not Provided">
      <formula>NOT(ISERROR(SEARCH("Update not Provided",M5)))</formula>
    </cfRule>
    <cfRule type="containsText" dxfId="1455" priority="198" operator="containsText" text="Not yet due">
      <formula>NOT(ISERROR(SEARCH("Not yet due",M5)))</formula>
    </cfRule>
    <cfRule type="containsText" dxfId="1454" priority="199" operator="containsText" text="Completed Behind Schedule">
      <formula>NOT(ISERROR(SEARCH("Completed Behind Schedule",M5)))</formula>
    </cfRule>
    <cfRule type="containsText" dxfId="1453" priority="200" operator="containsText" text="Off Target">
      <formula>NOT(ISERROR(SEARCH("Off Target",M5)))</formula>
    </cfRule>
    <cfRule type="containsText" dxfId="1452" priority="201" operator="containsText" text="In Danger of Falling Behind Target">
      <formula>NOT(ISERROR(SEARCH("In Danger of Falling Behind Target",M5)))</formula>
    </cfRule>
    <cfRule type="containsText" dxfId="1451" priority="202" operator="containsText" text="On Track to be Achieved">
      <formula>NOT(ISERROR(SEARCH("On Track to be Achieved",M5)))</formula>
    </cfRule>
    <cfRule type="containsText" dxfId="1450" priority="203" operator="containsText" text="Fully Achieved">
      <formula>NOT(ISERROR(SEARCH("Fully Achieved",M5)))</formula>
    </cfRule>
  </conditionalFormatting>
  <conditionalFormatting sqref="M5:M63">
    <cfRule type="containsText" dxfId="1449" priority="181" operator="containsText" text="Not Yet Due">
      <formula>NOT(ISERROR(SEARCH("Not Yet Due",M5)))</formula>
    </cfRule>
    <cfRule type="containsText" dxfId="1448" priority="186" operator="containsText" text="Deferred">
      <formula>NOT(ISERROR(SEARCH("Deferred",M5)))</formula>
    </cfRule>
    <cfRule type="containsText" dxfId="1447" priority="187" operator="containsText" text="Deleted">
      <formula>NOT(ISERROR(SEARCH("Deleted",M5)))</formula>
    </cfRule>
    <cfRule type="containsText" dxfId="1446" priority="192" operator="containsText" text="In Danger of Falling Behind Target">
      <formula>NOT(ISERROR(SEARCH("In Danger of Falling Behind Target",M5)))</formula>
    </cfRule>
    <cfRule type="containsText" dxfId="1445" priority="196" operator="containsText" text="Not yet due">
      <formula>NOT(ISERROR(SEARCH("Not yet due",M5)))</formula>
    </cfRule>
  </conditionalFormatting>
  <conditionalFormatting sqref="M5:M63">
    <cfRule type="containsText" dxfId="1444" priority="195" operator="containsText" text="Not yet due">
      <formula>NOT(ISERROR(SEARCH("Not yet due",M5)))</formula>
    </cfRule>
  </conditionalFormatting>
  <conditionalFormatting sqref="M5:M63">
    <cfRule type="containsText" dxfId="1443" priority="188" operator="containsText" text="Update not Provided">
      <formula>NOT(ISERROR(SEARCH("Update not Provided",M5)))</formula>
    </cfRule>
    <cfRule type="containsText" dxfId="1442" priority="189" operator="containsText" text="Not yet due">
      <formula>NOT(ISERROR(SEARCH("Not yet due",M5)))</formula>
    </cfRule>
    <cfRule type="containsText" dxfId="1441" priority="190" operator="containsText" text="Completed Behind Schedule">
      <formula>NOT(ISERROR(SEARCH("Completed Behind Schedule",M5)))</formula>
    </cfRule>
    <cfRule type="containsText" dxfId="1440" priority="191" operator="containsText" text="Off Target">
      <formula>NOT(ISERROR(SEARCH("Off Target",M5)))</formula>
    </cfRule>
    <cfRule type="containsText" dxfId="1439" priority="193" operator="containsText" text="On Track to be Achieved">
      <formula>NOT(ISERROR(SEARCH("On Track to be Achieved",M5)))</formula>
    </cfRule>
    <cfRule type="containsText" dxfId="1438" priority="194" operator="containsText" text="Fully Achieved">
      <formula>NOT(ISERROR(SEARCH("Fully Achieved",M5)))</formula>
    </cfRule>
  </conditionalFormatting>
  <conditionalFormatting sqref="M5:M63">
    <cfRule type="containsText" dxfId="1437" priority="182" operator="containsText" text="Deferred">
      <formula>NOT(ISERROR(SEARCH("Deferred",M5)))</formula>
    </cfRule>
    <cfRule type="containsText" dxfId="1436" priority="183" operator="containsText" text="Deleted">
      <formula>NOT(ISERROR(SEARCH("Deleted",M5)))</formula>
    </cfRule>
    <cfRule type="containsText" dxfId="1435" priority="184" operator="containsText" text="In Danger of Falling Behind Target">
      <formula>NOT(ISERROR(SEARCH("In Danger of Falling Behind Target",M5)))</formula>
    </cfRule>
    <cfRule type="containsText" dxfId="1434" priority="185" operator="containsText" text="Not yet due">
      <formula>NOT(ISERROR(SEARCH("Not yet due",M5)))</formula>
    </cfRule>
  </conditionalFormatting>
  <conditionalFormatting sqref="R5:R62">
    <cfRule type="containsText" dxfId="1433" priority="117" operator="containsText" text="Fully Achieved">
      <formula>NOT(ISERROR(SEARCH("Fully Achieved",R5)))</formula>
    </cfRule>
    <cfRule type="containsText" dxfId="1432" priority="118" operator="containsText" text="Fully Achieved">
      <formula>NOT(ISERROR(SEARCH("Fully Achieved",R5)))</formula>
    </cfRule>
  </conditionalFormatting>
  <conditionalFormatting sqref="R5:R62">
    <cfRule type="containsText" dxfId="1431" priority="110" operator="containsText" text="Update not Provided">
      <formula>NOT(ISERROR(SEARCH("Update not Provided",R5)))</formula>
    </cfRule>
    <cfRule type="containsText" dxfId="1430" priority="111" operator="containsText" text="Not yet due">
      <formula>NOT(ISERROR(SEARCH("Not yet due",R5)))</formula>
    </cfRule>
    <cfRule type="containsText" dxfId="1429" priority="112" operator="containsText" text="Completed Behind Schedule">
      <formula>NOT(ISERROR(SEARCH("Completed Behind Schedule",R5)))</formula>
    </cfRule>
    <cfRule type="containsText" dxfId="1428" priority="113" operator="containsText" text="Off Target">
      <formula>NOT(ISERROR(SEARCH("Off Target",R5)))</formula>
    </cfRule>
    <cfRule type="containsText" dxfId="1427" priority="114" operator="containsText" text="In Danger of Falling Behind Target">
      <formula>NOT(ISERROR(SEARCH("In Danger of Falling Behind Target",R5)))</formula>
    </cfRule>
    <cfRule type="containsText" dxfId="1426" priority="115" operator="containsText" text="On Track to be Achieved">
      <formula>NOT(ISERROR(SEARCH("On Track to be Achieved",R5)))</formula>
    </cfRule>
    <cfRule type="containsText" dxfId="1425" priority="116" operator="containsText" text="Fully Achieved">
      <formula>NOT(ISERROR(SEARCH("Fully Achieved",R5)))</formula>
    </cfRule>
  </conditionalFormatting>
  <conditionalFormatting sqref="R5:R62">
    <cfRule type="containsText" dxfId="1424" priority="94" operator="containsText" text="Not Yet Due">
      <formula>NOT(ISERROR(SEARCH("Not Yet Due",R5)))</formula>
    </cfRule>
    <cfRule type="containsText" dxfId="1423" priority="99" operator="containsText" text="Deferred">
      <formula>NOT(ISERROR(SEARCH("Deferred",R5)))</formula>
    </cfRule>
    <cfRule type="containsText" dxfId="1422" priority="100" operator="containsText" text="Deleted">
      <formula>NOT(ISERROR(SEARCH("Deleted",R5)))</formula>
    </cfRule>
    <cfRule type="containsText" dxfId="1421" priority="105" operator="containsText" text="In Danger of Falling Behind Target">
      <formula>NOT(ISERROR(SEARCH("In Danger of Falling Behind Target",R5)))</formula>
    </cfRule>
    <cfRule type="containsText" dxfId="1420" priority="109" operator="containsText" text="Not yet due">
      <formula>NOT(ISERROR(SEARCH("Not yet due",R5)))</formula>
    </cfRule>
  </conditionalFormatting>
  <conditionalFormatting sqref="R5:R62">
    <cfRule type="containsText" dxfId="1419" priority="108" operator="containsText" text="Not yet due">
      <formula>NOT(ISERROR(SEARCH("Not yet due",R5)))</formula>
    </cfRule>
  </conditionalFormatting>
  <conditionalFormatting sqref="R5:R62">
    <cfRule type="containsText" dxfId="1418" priority="101" operator="containsText" text="Update not Provided">
      <formula>NOT(ISERROR(SEARCH("Update not Provided",R5)))</formula>
    </cfRule>
    <cfRule type="containsText" dxfId="1417" priority="102" operator="containsText" text="Not yet due">
      <formula>NOT(ISERROR(SEARCH("Not yet due",R5)))</formula>
    </cfRule>
    <cfRule type="containsText" dxfId="1416" priority="103" operator="containsText" text="Completed Behind Schedule">
      <formula>NOT(ISERROR(SEARCH("Completed Behind Schedule",R5)))</formula>
    </cfRule>
    <cfRule type="containsText" dxfId="1415" priority="104" operator="containsText" text="Off Target">
      <formula>NOT(ISERROR(SEARCH("Off Target",R5)))</formula>
    </cfRule>
    <cfRule type="containsText" dxfId="1414" priority="106" operator="containsText" text="On Track to be Achieved">
      <formula>NOT(ISERROR(SEARCH("On Track to be Achieved",R5)))</formula>
    </cfRule>
    <cfRule type="containsText" dxfId="1413" priority="107" operator="containsText" text="Fully Achieved">
      <formula>NOT(ISERROR(SEARCH("Fully Achieved",R5)))</formula>
    </cfRule>
  </conditionalFormatting>
  <conditionalFormatting sqref="R5:R62">
    <cfRule type="containsText" dxfId="1412" priority="95" operator="containsText" text="Deferred">
      <formula>NOT(ISERROR(SEARCH("Deferred",R5)))</formula>
    </cfRule>
    <cfRule type="containsText" dxfId="1411" priority="96" operator="containsText" text="Deleted">
      <formula>NOT(ISERROR(SEARCH("Deleted",R5)))</formula>
    </cfRule>
    <cfRule type="containsText" dxfId="1410" priority="97" operator="containsText" text="In Danger of Falling Behind Target">
      <formula>NOT(ISERROR(SEARCH("In Danger of Falling Behind Target",R5)))</formula>
    </cfRule>
    <cfRule type="containsText" dxfId="1409" priority="98" operator="containsText" text="Not yet due">
      <formula>NOT(ISERROR(SEARCH("Not yet due",R5)))</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R4:R62 M4:M64 H4:H64">
      <formula1>$A$115:$A$123</formula1>
    </dataValidation>
    <dataValidation type="list" allowBlank="1" showInputMessage="1" showErrorMessage="1" sqref="V4:V64">
      <formula1>$A$97:$A$106</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80"/>
  <sheetViews>
    <sheetView zoomScale="70" zoomScaleNormal="70" workbookViewId="0">
      <pane ySplit="2" topLeftCell="A3" activePane="bottomLeft" state="frozen"/>
      <selection pane="bottomLeft" activeCell="H71" sqref="H71"/>
    </sheetView>
  </sheetViews>
  <sheetFormatPr defaultColWidth="9.140625" defaultRowHeight="15" x14ac:dyDescent="0.25"/>
  <cols>
    <col min="1" max="1" width="12.85546875" style="33" customWidth="1"/>
    <col min="2" max="2" width="43.5703125" style="33" customWidth="1"/>
    <col min="3" max="3" width="28.42578125" style="41" customWidth="1"/>
    <col min="4" max="5" width="26.140625" style="33" hidden="1" customWidth="1"/>
    <col min="6" max="8" width="26.140625" style="33" customWidth="1"/>
    <col min="9" max="10" width="26.140625" style="33" hidden="1" customWidth="1"/>
    <col min="11" max="14" width="9.140625" style="32" customWidth="1"/>
    <col min="15" max="15" width="16.5703125" style="32" customWidth="1"/>
    <col min="16" max="19" width="9.140625" style="32" customWidth="1"/>
    <col min="20" max="20" width="24.85546875" style="32" customWidth="1"/>
    <col min="21" max="26" width="9.140625" style="32" customWidth="1"/>
    <col min="27" max="46" width="9.140625" style="32"/>
    <col min="47" max="16384" width="9.140625" style="33"/>
  </cols>
  <sheetData>
    <row r="1" spans="1:50" s="165" customFormat="1" ht="24" customHeight="1" thickBot="1" x14ac:dyDescent="0.35">
      <c r="A1" s="164" t="s">
        <v>61</v>
      </c>
      <c r="C1" s="166"/>
    </row>
    <row r="2" spans="1:50" s="156" customFormat="1" ht="61.5" thickTop="1" x14ac:dyDescent="0.35">
      <c r="A2" s="162" t="s">
        <v>2</v>
      </c>
      <c r="B2" s="157" t="s">
        <v>0</v>
      </c>
      <c r="C2" s="157" t="s">
        <v>292</v>
      </c>
      <c r="D2" s="158" t="s">
        <v>6</v>
      </c>
      <c r="E2" s="158" t="s">
        <v>9</v>
      </c>
      <c r="F2" s="158" t="s">
        <v>7</v>
      </c>
      <c r="G2" s="158" t="s">
        <v>10</v>
      </c>
      <c r="H2" s="158" t="s">
        <v>8</v>
      </c>
      <c r="I2" s="158" t="s">
        <v>11</v>
      </c>
      <c r="J2" s="158" t="s">
        <v>12</v>
      </c>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row>
    <row r="3" spans="1:50" s="50" customFormat="1" ht="25.5" customHeight="1" x14ac:dyDescent="0.25">
      <c r="A3" s="150" t="s">
        <v>156</v>
      </c>
      <c r="B3" s="163"/>
      <c r="C3" s="152"/>
      <c r="D3" s="151"/>
      <c r="E3" s="151"/>
      <c r="F3" s="128"/>
      <c r="G3" s="119"/>
      <c r="H3" s="119"/>
      <c r="I3" s="119"/>
      <c r="J3" s="119"/>
      <c r="K3" s="114"/>
      <c r="L3" s="114"/>
      <c r="M3" s="114"/>
      <c r="N3" s="114"/>
      <c r="O3" s="114"/>
      <c r="P3" s="114"/>
      <c r="Q3" s="114"/>
      <c r="R3" s="114"/>
      <c r="S3" s="114"/>
      <c r="T3" s="114"/>
      <c r="U3" s="114"/>
      <c r="V3" s="114"/>
      <c r="W3" s="114"/>
      <c r="X3" s="114"/>
      <c r="Y3" s="114"/>
      <c r="Z3" s="114"/>
      <c r="AA3" s="114"/>
      <c r="AB3" s="115"/>
      <c r="AC3" s="116"/>
      <c r="AD3" s="117"/>
      <c r="AE3" s="117"/>
      <c r="AF3" s="117"/>
      <c r="AG3" s="118"/>
      <c r="AH3" s="118"/>
      <c r="AI3" s="118"/>
      <c r="AJ3" s="118"/>
      <c r="AK3" s="118"/>
      <c r="AL3" s="118"/>
      <c r="AM3" s="118"/>
      <c r="AN3" s="118"/>
      <c r="AO3" s="118"/>
      <c r="AP3" s="118"/>
      <c r="AQ3" s="118"/>
      <c r="AR3" s="118"/>
      <c r="AS3" s="118"/>
      <c r="AT3" s="118"/>
      <c r="AU3" s="118"/>
      <c r="AV3" s="118"/>
      <c r="AW3" s="118"/>
      <c r="AX3" s="118"/>
    </row>
    <row r="4" spans="1:50" ht="99.75" customHeight="1" x14ac:dyDescent="0.25">
      <c r="A4" s="147" t="str">
        <f>'1. ALL DATA'!A5</f>
        <v>VFM01</v>
      </c>
      <c r="B4" s="148" t="str">
        <f>'1. ALL DATA'!C5</f>
        <v>Set Budget for 2019/20</v>
      </c>
      <c r="C4" s="247" t="str">
        <f>'1. ALL DATA'!D5</f>
        <v>Set Budget for Council Approval
(February 2019)</v>
      </c>
      <c r="D4" s="149" t="str">
        <f>'1. ALL DATA'!H5</f>
        <v>Not yet due</v>
      </c>
      <c r="E4" s="317" t="s">
        <v>46</v>
      </c>
      <c r="F4" s="316" t="str">
        <f>'1. ALL DATA'!M5</f>
        <v>On Track to be Achieved</v>
      </c>
      <c r="G4" s="161" t="s">
        <v>172</v>
      </c>
      <c r="H4" s="112" t="str">
        <f>'1. ALL DATA'!R5</f>
        <v>On Track to be Achieved</v>
      </c>
      <c r="I4" s="161"/>
      <c r="J4" s="112" t="str">
        <f>'1. ALL DATA'!V5</f>
        <v>Update not provided</v>
      </c>
      <c r="O4" s="327" t="s">
        <v>170</v>
      </c>
    </row>
    <row r="5" spans="1:50" ht="99.75" customHeight="1" x14ac:dyDescent="0.25">
      <c r="A5" s="147" t="str">
        <f>'1. ALL DATA'!A6</f>
        <v>VFM02</v>
      </c>
      <c r="B5" s="148" t="str">
        <f>'1. ALL DATA'!C6</f>
        <v>Statement of Accounts</v>
      </c>
      <c r="C5" s="247" t="str">
        <f>'1. ALL DATA'!D6</f>
        <v>Submit Statement of Accounts by New Statutory Deadline 
(July 2018)</v>
      </c>
      <c r="D5" s="149" t="str">
        <f>'1. ALL DATA'!H6</f>
        <v>On Track to be Achieved</v>
      </c>
      <c r="E5" s="161" t="s">
        <v>172</v>
      </c>
      <c r="F5" s="149" t="str">
        <f>'1. ALL DATA'!M6</f>
        <v>Fully Achieved</v>
      </c>
      <c r="G5" s="161" t="s">
        <v>172</v>
      </c>
      <c r="H5" s="112" t="str">
        <f>'1. ALL DATA'!R6</f>
        <v>Fully Achieved</v>
      </c>
      <c r="I5" s="161"/>
      <c r="J5" s="112" t="str">
        <f>'1. ALL DATA'!V6</f>
        <v>Update not provided</v>
      </c>
      <c r="O5" s="327" t="s">
        <v>171</v>
      </c>
      <c r="Y5" s="161" t="s">
        <v>172</v>
      </c>
    </row>
    <row r="6" spans="1:50" ht="99.75" customHeight="1" x14ac:dyDescent="0.25">
      <c r="A6" s="147" t="str">
        <f>'1. ALL DATA'!A7</f>
        <v>VFM03</v>
      </c>
      <c r="B6" s="148" t="str">
        <f>'1. ALL DATA'!C7</f>
        <v>Responding to Significant Local Government Finance Changes and Assessing the Impact on the Council’s Financial Position</v>
      </c>
      <c r="C6" s="247" t="str">
        <f>'1. ALL DATA'!D7</f>
        <v>Activities Throughout the Year Reported in Line with the Timed Responses 
(March 2019)</v>
      </c>
      <c r="D6" s="149" t="str">
        <f>'1. ALL DATA'!H7</f>
        <v>On Track to be Achieved</v>
      </c>
      <c r="E6" s="161" t="s">
        <v>172</v>
      </c>
      <c r="F6" s="149" t="str">
        <f>'1. ALL DATA'!M7</f>
        <v>On Track to be Achieved</v>
      </c>
      <c r="G6" s="161" t="s">
        <v>172</v>
      </c>
      <c r="H6" s="112" t="str">
        <f>'1. ALL DATA'!R7</f>
        <v>On Track to be Achieved</v>
      </c>
      <c r="I6" s="161"/>
      <c r="J6" s="112" t="str">
        <f>'1. ALL DATA'!V7</f>
        <v>Update not provided</v>
      </c>
      <c r="O6" s="327" t="s">
        <v>172</v>
      </c>
      <c r="T6" s="159"/>
      <c r="Y6" s="253" t="s">
        <v>170</v>
      </c>
    </row>
    <row r="7" spans="1:50" ht="94.5" x14ac:dyDescent="0.25">
      <c r="A7" s="147" t="str">
        <f>'1. ALL DATA'!A8</f>
        <v>VFM04</v>
      </c>
      <c r="B7" s="148" t="str">
        <f>'1. ALL DATA'!C8</f>
        <v xml:space="preserve">Improve Finance Awareness with Members  </v>
      </c>
      <c r="C7" s="247" t="str">
        <f>'1. ALL DATA'!D8</f>
        <v>At Least 2 Briefings Delivered to Elected Members During the Year 
(March 2019)</v>
      </c>
      <c r="D7" s="149" t="str">
        <f>'1. ALL DATA'!H8</f>
        <v>On Track to be Achieved</v>
      </c>
      <c r="E7" s="161" t="s">
        <v>172</v>
      </c>
      <c r="F7" s="149" t="str">
        <f>'1. ALL DATA'!M8</f>
        <v>On Track to be Achieved</v>
      </c>
      <c r="G7" s="161" t="s">
        <v>172</v>
      </c>
      <c r="H7" s="112" t="str">
        <f>'1. ALL DATA'!R8</f>
        <v>On Track to be Achieved</v>
      </c>
      <c r="I7" s="161"/>
      <c r="J7" s="112" t="str">
        <f>'1. ALL DATA'!V8</f>
        <v>Update not provided</v>
      </c>
      <c r="O7" s="317" t="s">
        <v>46</v>
      </c>
      <c r="T7" s="160"/>
    </row>
    <row r="8" spans="1:50" ht="99.75" customHeight="1" x14ac:dyDescent="0.25">
      <c r="A8" s="147" t="str">
        <f>'1. ALL DATA'!A9</f>
        <v>VFM05</v>
      </c>
      <c r="B8" s="148" t="str">
        <f>'1. ALL DATA'!C9</f>
        <v>Continuing to Improve the Value for Money of Council Services</v>
      </c>
      <c r="C8" s="247" t="str">
        <f>'1. ALL DATA'!D9</f>
        <v>Achieve Savings Targets as Stated in the Medium Term Financial Strategy 
(March 2019)</v>
      </c>
      <c r="D8" s="149" t="str">
        <f>'1. ALL DATA'!H9</f>
        <v>On Track to be Achieved</v>
      </c>
      <c r="E8" s="161" t="s">
        <v>172</v>
      </c>
      <c r="F8" s="149" t="str">
        <f>'1. ALL DATA'!M9</f>
        <v>On Track to be Achieved</v>
      </c>
      <c r="G8" s="317" t="s">
        <v>46</v>
      </c>
      <c r="H8" s="325" t="str">
        <f>'1. ALL DATA'!R9</f>
        <v>Update not Provided</v>
      </c>
      <c r="I8" s="161"/>
      <c r="J8" s="112" t="str">
        <f>'1. ALL DATA'!V9</f>
        <v>Update not provided</v>
      </c>
      <c r="T8" s="160"/>
    </row>
    <row r="9" spans="1:50" ht="99.75" customHeight="1" x14ac:dyDescent="0.25">
      <c r="A9" s="147" t="str">
        <f>'1. ALL DATA'!A10</f>
        <v>VFM06</v>
      </c>
      <c r="B9" s="148" t="str">
        <f>'1. ALL DATA'!C10</f>
        <v>Continuing to Improve the Value for Money of Council Services</v>
      </c>
      <c r="C9" s="247" t="str">
        <f>'1. ALL DATA'!D10</f>
        <v>Conduct Budget Consultation 
(September 2018)</v>
      </c>
      <c r="D9" s="149" t="str">
        <f>'1. ALL DATA'!H10</f>
        <v>On Track to be Achieved</v>
      </c>
      <c r="E9" s="161" t="s">
        <v>172</v>
      </c>
      <c r="F9" s="149" t="str">
        <f>'1. ALL DATA'!M10</f>
        <v>Fully Achieved</v>
      </c>
      <c r="G9" s="326" t="s">
        <v>172</v>
      </c>
      <c r="H9" s="112" t="str">
        <f>'1. ALL DATA'!R10</f>
        <v>Fully Achieved</v>
      </c>
      <c r="I9" s="161"/>
      <c r="J9" s="112" t="str">
        <f>'1. ALL DATA'!V10</f>
        <v>Update not provided</v>
      </c>
      <c r="T9" s="160"/>
    </row>
    <row r="10" spans="1:50" ht="99.75" customHeight="1" x14ac:dyDescent="0.25">
      <c r="A10" s="147" t="str">
        <f>'1. ALL DATA'!A11</f>
        <v>VFM07</v>
      </c>
      <c r="B10" s="148" t="str">
        <f>'1. ALL DATA'!C11</f>
        <v>Continuing to Improve the Value for Money of Council Services</v>
      </c>
      <c r="C10" s="247" t="str">
        <f>'1. ALL DATA'!D11</f>
        <v>Review Payment of Fees for the Independent Remuneration Panel 
(March 2019)</v>
      </c>
      <c r="D10" s="149" t="str">
        <f>'1. ALL DATA'!H11</f>
        <v>Not yet due</v>
      </c>
      <c r="E10" s="317" t="s">
        <v>46</v>
      </c>
      <c r="F10" s="149" t="str">
        <f>'1. ALL DATA'!M11</f>
        <v>Not yet due</v>
      </c>
      <c r="G10" s="160" t="s">
        <v>171</v>
      </c>
      <c r="H10" s="112" t="str">
        <f>'1. ALL DATA'!R11</f>
        <v>On Track to be Achieved</v>
      </c>
      <c r="I10" s="161"/>
      <c r="J10" s="112" t="str">
        <f>'1. ALL DATA'!V11</f>
        <v>Update not provided</v>
      </c>
    </row>
    <row r="11" spans="1:50" ht="99.75" customHeight="1" x14ac:dyDescent="0.25">
      <c r="A11" s="147" t="str">
        <f>'1. ALL DATA'!A12</f>
        <v>VFM08</v>
      </c>
      <c r="B11" s="148" t="str">
        <f>'1. ALL DATA'!C12</f>
        <v>Continuing to Improve the Value for Money of Council Services</v>
      </c>
      <c r="C11" s="247" t="str">
        <f>'1. ALL DATA'!D12</f>
        <v>90% Satisfaction with the Corporate Contribution to the Strategic Leisure Management Project 
(March 2019)</v>
      </c>
      <c r="D11" s="149" t="str">
        <f>'1. ALL DATA'!H12</f>
        <v>Not yet due</v>
      </c>
      <c r="E11" s="317" t="s">
        <v>46</v>
      </c>
      <c r="F11" s="149" t="str">
        <f>'1. ALL DATA'!M12</f>
        <v>Not yet due</v>
      </c>
      <c r="G11" s="317" t="s">
        <v>46</v>
      </c>
      <c r="H11" s="112" t="str">
        <f>'1. ALL DATA'!R12</f>
        <v>Not yet due</v>
      </c>
      <c r="I11" s="161"/>
      <c r="J11" s="112" t="str">
        <f>'1. ALL DATA'!V12</f>
        <v>Update not provided</v>
      </c>
    </row>
    <row r="12" spans="1:50" ht="99.75" customHeight="1" x14ac:dyDescent="0.25">
      <c r="A12" s="147" t="str">
        <f>'1. ALL DATA'!A13</f>
        <v>VFM09</v>
      </c>
      <c r="B12" s="148" t="str">
        <f>'1. ALL DATA'!C13</f>
        <v>Continuing to Improve the Value for Money of Council Services</v>
      </c>
      <c r="C12" s="247" t="str">
        <f>'1. ALL DATA'!D13</f>
        <v>90% Satisfaction with the Corporate Contribution to the Accommodation Move Project 
(March 2019)</v>
      </c>
      <c r="D12" s="149" t="str">
        <f>'1. ALL DATA'!H13</f>
        <v>Not yet due</v>
      </c>
      <c r="E12" s="317" t="s">
        <v>46</v>
      </c>
      <c r="F12" s="149" t="str">
        <f>'1. ALL DATA'!M13</f>
        <v>Not yet due</v>
      </c>
      <c r="G12" s="317" t="s">
        <v>46</v>
      </c>
      <c r="H12" s="112" t="str">
        <f>'1. ALL DATA'!R13</f>
        <v>Not yet due</v>
      </c>
      <c r="I12" s="161"/>
      <c r="J12" s="112" t="str">
        <f>'1. ALL DATA'!V13</f>
        <v>Update not provided</v>
      </c>
    </row>
    <row r="13" spans="1:50" ht="99.75" customHeight="1" x14ac:dyDescent="0.25">
      <c r="A13" s="147" t="str">
        <f>'1. ALL DATA'!A14</f>
        <v>VFM10</v>
      </c>
      <c r="B13" s="148" t="str">
        <f>'1. ALL DATA'!C14</f>
        <v>Providing a Secure Virtual Working Environment and Raising Awareness with Elected Members</v>
      </c>
      <c r="C13" s="247" t="str">
        <f>'1. ALL DATA'!D14</f>
        <v>Security Arrangements to Meet Requirements of PSN (or Replacement) / PCIDSS and Member Briefing Undertaken 
(March 2019)</v>
      </c>
      <c r="D13" s="149" t="str">
        <f>'1. ALL DATA'!H14</f>
        <v>On Track to be Achieved</v>
      </c>
      <c r="E13" s="161" t="s">
        <v>172</v>
      </c>
      <c r="F13" s="149" t="str">
        <f>'1. ALL DATA'!M14</f>
        <v>On Track to be Achieved</v>
      </c>
      <c r="G13" s="161" t="s">
        <v>172</v>
      </c>
      <c r="H13" s="112" t="str">
        <f>'1. ALL DATA'!R14</f>
        <v>On Track to be Achieved</v>
      </c>
      <c r="I13" s="160"/>
      <c r="J13" s="112" t="str">
        <f>'1. ALL DATA'!V14</f>
        <v>Update not provided</v>
      </c>
    </row>
    <row r="14" spans="1:50" ht="99.75" customHeight="1" x14ac:dyDescent="0.25">
      <c r="A14" s="147" t="str">
        <f>'1. ALL DATA'!A15</f>
        <v>VFM11</v>
      </c>
      <c r="B14" s="148" t="str">
        <f>'1. ALL DATA'!C15</f>
        <v>Increasing Staffing Availability Through Reduced Sickness</v>
      </c>
      <c r="C14" s="247" t="str">
        <f>'1. ALL DATA'!D15</f>
        <v>Short Term Sickness Days Average: 2.95 days</v>
      </c>
      <c r="D14" s="149" t="str">
        <f>'1. ALL DATA'!H15</f>
        <v>On Track to be Achieved</v>
      </c>
      <c r="E14" s="161" t="s">
        <v>172</v>
      </c>
      <c r="F14" s="149" t="str">
        <f>'1. ALL DATA'!M15</f>
        <v>On Track to be Achieved</v>
      </c>
      <c r="G14" s="161" t="s">
        <v>172</v>
      </c>
      <c r="H14" s="112" t="str">
        <f>'1. ALL DATA'!R15</f>
        <v>On Track to be Achieved</v>
      </c>
      <c r="I14" s="161"/>
      <c r="J14" s="112" t="str">
        <f>'1. ALL DATA'!V15</f>
        <v>Update not provided</v>
      </c>
    </row>
    <row r="15" spans="1:50" ht="99.75" customHeight="1" x14ac:dyDescent="0.25">
      <c r="A15" s="147" t="str">
        <f>'1. ALL DATA'!A16</f>
        <v>VFM12</v>
      </c>
      <c r="B15" s="148" t="str">
        <f>'1. ALL DATA'!C16</f>
        <v>Continuing to Meet Public Sector Equality Duties</v>
      </c>
      <c r="C15" s="247" t="str">
        <f>'1. ALL DATA'!D16</f>
        <v>Review of Single Equality Scheme Complete
(July 2018)</v>
      </c>
      <c r="D15" s="149" t="str">
        <f>'1. ALL DATA'!H16</f>
        <v>On Track to be Achieved</v>
      </c>
      <c r="E15" s="161" t="s">
        <v>172</v>
      </c>
      <c r="F15" s="149" t="str">
        <f>'1. ALL DATA'!M16</f>
        <v>Fully Achieved</v>
      </c>
      <c r="G15" s="161" t="s">
        <v>172</v>
      </c>
      <c r="H15" s="112" t="str">
        <f>'1. ALL DATA'!R16</f>
        <v>Fully Achieved</v>
      </c>
      <c r="I15" s="161"/>
      <c r="J15" s="112" t="str">
        <f>'1. ALL DATA'!V16</f>
        <v>Update not provided</v>
      </c>
    </row>
    <row r="16" spans="1:50" ht="99.75" customHeight="1" x14ac:dyDescent="0.25">
      <c r="A16" s="147" t="str">
        <f>'1. ALL DATA'!A17</f>
        <v>VFM13</v>
      </c>
      <c r="B16" s="148" t="str">
        <f>'1. ALL DATA'!C17</f>
        <v>Improve On The Average Time To Pay Creditors</v>
      </c>
      <c r="C16" s="247" t="str">
        <f>'1. ALL DATA'!D17</f>
        <v>Average Time to Pay Creditors: 
13 days</v>
      </c>
      <c r="D16" s="149" t="str">
        <f>'1. ALL DATA'!H17</f>
        <v>On Track to be Achieved</v>
      </c>
      <c r="E16" s="161" t="s">
        <v>172</v>
      </c>
      <c r="F16" s="149" t="str">
        <f>'1. ALL DATA'!M17</f>
        <v>On Track to be Achieved</v>
      </c>
      <c r="G16" s="161" t="s">
        <v>172</v>
      </c>
      <c r="H16" s="112" t="str">
        <f>'1. ALL DATA'!R17</f>
        <v>On Track to be Achieved</v>
      </c>
      <c r="I16" s="161"/>
      <c r="J16" s="112" t="str">
        <f>'1. ALL DATA'!V17</f>
        <v>Update not provided</v>
      </c>
    </row>
    <row r="17" spans="1:10" ht="99.75" customHeight="1" x14ac:dyDescent="0.25">
      <c r="A17" s="147" t="str">
        <f>'1. ALL DATA'!A18</f>
        <v>VFM14</v>
      </c>
      <c r="B17" s="148" t="str">
        <f>'1. ALL DATA'!C18</f>
        <v xml:space="preserve">Legal and Assets </v>
      </c>
      <c r="C17" s="247" t="str">
        <f>'1. ALL DATA'!D18</f>
        <v>Introduce the Policies and Procedures Necessary to Ensure Compliance with the General Data Protection Regulations 
(May 2018)</v>
      </c>
      <c r="D17" s="149" t="str">
        <f>'1. ALL DATA'!H18</f>
        <v>Fully Achieved</v>
      </c>
      <c r="E17" s="161" t="s">
        <v>172</v>
      </c>
      <c r="F17" s="149" t="str">
        <f>'1. ALL DATA'!M18</f>
        <v>Fully Achieved</v>
      </c>
      <c r="G17" s="161" t="s">
        <v>172</v>
      </c>
      <c r="H17" s="112" t="str">
        <f>'1. ALL DATA'!R18</f>
        <v>Fully Achieved</v>
      </c>
      <c r="I17" s="161"/>
      <c r="J17" s="112" t="str">
        <f>'1. ALL DATA'!V18</f>
        <v>Update not provided</v>
      </c>
    </row>
    <row r="18" spans="1:10" ht="99.75" customHeight="1" x14ac:dyDescent="0.25">
      <c r="A18" s="147" t="str">
        <f>'1. ALL DATA'!A19</f>
        <v>VFM15</v>
      </c>
      <c r="B18" s="148" t="str">
        <f>'1. ALL DATA'!C19</f>
        <v xml:space="preserve">Legal and Assets </v>
      </c>
      <c r="C18" s="247" t="str">
        <f>'1. ALL DATA'!D19</f>
        <v>Condition Survey Commissioned in Respect of the Canal Street Industrial Units 
(October 2018)</v>
      </c>
      <c r="D18" s="149" t="str">
        <f>'1. ALL DATA'!H19</f>
        <v>On Track to be Achieved</v>
      </c>
      <c r="E18" s="161" t="s">
        <v>172</v>
      </c>
      <c r="F18" s="149" t="str">
        <f>'1. ALL DATA'!M19</f>
        <v>Fully Achieved</v>
      </c>
      <c r="G18" s="161" t="s">
        <v>172</v>
      </c>
      <c r="H18" s="112" t="str">
        <f>'1. ALL DATA'!R19</f>
        <v>Fully Achieved</v>
      </c>
      <c r="I18" s="161"/>
      <c r="J18" s="112" t="str">
        <f>'1. ALL DATA'!V19</f>
        <v>Update not provided</v>
      </c>
    </row>
    <row r="19" spans="1:10" ht="99.75" customHeight="1" x14ac:dyDescent="0.25">
      <c r="A19" s="147" t="str">
        <f>'1. ALL DATA'!A20</f>
        <v>VFM16</v>
      </c>
      <c r="B19" s="148" t="str">
        <f>'1. ALL DATA'!C20</f>
        <v>Leisure and Cultural Service Delivery Review</v>
      </c>
      <c r="C19" s="247" t="str">
        <f>'1. ALL DATA'!D20</f>
        <v>Progress the Project in Line With Key Milestones, Providing Quarterly Updates 
(March 2019)</v>
      </c>
      <c r="D19" s="149" t="str">
        <f>'1. ALL DATA'!H20</f>
        <v>On Track to be Achieved</v>
      </c>
      <c r="E19" s="161" t="s">
        <v>172</v>
      </c>
      <c r="F19" s="149" t="str">
        <f>'1. ALL DATA'!M20</f>
        <v>On Track to be Achieved</v>
      </c>
      <c r="G19" s="161" t="s">
        <v>172</v>
      </c>
      <c r="H19" s="112" t="str">
        <f>'1. ALL DATA'!R20</f>
        <v>On Track to be Achieved</v>
      </c>
      <c r="I19" s="161"/>
      <c r="J19" s="112" t="str">
        <f>'1. ALL DATA'!V20</f>
        <v>Update not provided</v>
      </c>
    </row>
    <row r="20" spans="1:10" ht="99.75" customHeight="1" x14ac:dyDescent="0.25">
      <c r="A20" s="147" t="str">
        <f>'1. ALL DATA'!A21</f>
        <v>VFM17</v>
      </c>
      <c r="B20" s="148" t="str">
        <f>'1. ALL DATA'!C21</f>
        <v>Leisure and Cultural Service Delivery Review</v>
      </c>
      <c r="C20" s="247" t="str">
        <f>'1. ALL DATA'!D21</f>
        <v>Establish a Contracts and Strategic Leisure Team 
(September 2018)</v>
      </c>
      <c r="D20" s="149" t="str">
        <f>'1. ALL DATA'!H21</f>
        <v>Not yet due</v>
      </c>
      <c r="E20" s="317" t="s">
        <v>46</v>
      </c>
      <c r="F20" s="149" t="str">
        <f>'1. ALL DATA'!M21</f>
        <v>Off Target</v>
      </c>
      <c r="G20" s="317" t="s">
        <v>46</v>
      </c>
      <c r="H20" s="112" t="str">
        <f>'1. ALL DATA'!R21</f>
        <v>Completed Behind Schedule</v>
      </c>
      <c r="I20" s="161"/>
      <c r="J20" s="112" t="str">
        <f>'1. ALL DATA'!V21</f>
        <v>Update not provided</v>
      </c>
    </row>
    <row r="21" spans="1:10" ht="99.75" customHeight="1" x14ac:dyDescent="0.25">
      <c r="A21" s="147" t="str">
        <f>'1. ALL DATA'!A22</f>
        <v>VFM18</v>
      </c>
      <c r="B21" s="148" t="str">
        <f>'1. ALL DATA'!C22</f>
        <v>Leisure and Cultural Service Delivery Review</v>
      </c>
      <c r="C21" s="247" t="str">
        <f>'1. ALL DATA'!D22</f>
        <v>Commence the Monitoring of the Delivery of Cultural Services in Line With the Agreed Contract(s) 
(Quarter 3 2018/19)</v>
      </c>
      <c r="D21" s="149" t="str">
        <f>'1. ALL DATA'!H22</f>
        <v>Not yet due</v>
      </c>
      <c r="E21" s="317" t="s">
        <v>46</v>
      </c>
      <c r="F21" s="149" t="str">
        <f>'1. ALL DATA'!M22</f>
        <v>On Track to be Achieved</v>
      </c>
      <c r="G21" s="327" t="s">
        <v>171</v>
      </c>
      <c r="H21" s="112" t="str">
        <f>'1. ALL DATA'!R22</f>
        <v>Fully Achieved</v>
      </c>
      <c r="I21" s="161"/>
      <c r="J21" s="112" t="str">
        <f>'1. ALL DATA'!V22</f>
        <v>Update not provided</v>
      </c>
    </row>
    <row r="22" spans="1:10" ht="99.75" customHeight="1" x14ac:dyDescent="0.25">
      <c r="A22" s="147" t="str">
        <f>'1. ALL DATA'!A23</f>
        <v>VFM19</v>
      </c>
      <c r="B22" s="148" t="str">
        <f>'1. ALL DATA'!C23</f>
        <v xml:space="preserve">Improve Awareness of ESBC Venues and Initiatives </v>
      </c>
      <c r="C22" s="247" t="str">
        <f>'1. ALL DATA'!D23</f>
        <v>Deliver a Minimum of 2 Town Centre Events in Conjunction With Local Partners 
(October 2018)</v>
      </c>
      <c r="D22" s="149" t="str">
        <f>'1. ALL DATA'!H23</f>
        <v>On Track to be Achieved</v>
      </c>
      <c r="E22" s="161" t="s">
        <v>172</v>
      </c>
      <c r="F22" s="149" t="str">
        <f>'1. ALL DATA'!M23</f>
        <v>Fully Achieved</v>
      </c>
      <c r="G22" s="161" t="s">
        <v>172</v>
      </c>
      <c r="H22" s="112" t="str">
        <f>'1. ALL DATA'!R23</f>
        <v>Fully Achieved</v>
      </c>
      <c r="I22" s="161"/>
      <c r="J22" s="112" t="str">
        <f>'1. ALL DATA'!V23</f>
        <v>Update not provided</v>
      </c>
    </row>
    <row r="23" spans="1:10" ht="99.75" customHeight="1" x14ac:dyDescent="0.25">
      <c r="A23" s="147" t="str">
        <f>'1. ALL DATA'!A24</f>
        <v>VFM20</v>
      </c>
      <c r="B23" s="148" t="str">
        <f>'1. ALL DATA'!C24</f>
        <v>Improve Awareness of ESBC Venues and Initiatives</v>
      </c>
      <c r="C23" s="247" t="str">
        <f>'1. ALL DATA'!D24</f>
        <v>Attend a Minimum of 4 “Outreach” Days (1 Per Quarter) to Raise the Profile of the Council’s Services</v>
      </c>
      <c r="D23" s="149" t="str">
        <f>'1. ALL DATA'!H24</f>
        <v>On Track to be Achieved</v>
      </c>
      <c r="E23" s="161" t="s">
        <v>172</v>
      </c>
      <c r="F23" s="149" t="str">
        <f>'1. ALL DATA'!M24</f>
        <v>On Track to be Achieved</v>
      </c>
      <c r="G23" s="161" t="s">
        <v>172</v>
      </c>
      <c r="H23" s="112" t="str">
        <f>'1. ALL DATA'!R24</f>
        <v>On Track to be Achieved</v>
      </c>
      <c r="I23" s="161"/>
      <c r="J23" s="112" t="str">
        <f>'1. ALL DATA'!V24</f>
        <v>Update not provided</v>
      </c>
    </row>
    <row r="24" spans="1:10" ht="99.75" customHeight="1" x14ac:dyDescent="0.25">
      <c r="A24" s="147" t="str">
        <f>'1. ALL DATA'!A25</f>
        <v>VFM21</v>
      </c>
      <c r="B24" s="148" t="str">
        <f>'1. ALL DATA'!C25</f>
        <v xml:space="preserve">Improvements to the Brewhouse Facilities </v>
      </c>
      <c r="C24" s="247" t="str">
        <f>'1. ALL DATA'!D25</f>
        <v>Investigate The Feasibility Of Securing External Funding To Further Develop And Improve The Brewhouse Facilities
(July 2018)</v>
      </c>
      <c r="D24" s="149" t="str">
        <f>'1. ALL DATA'!H25</f>
        <v>On Track to be Achieved</v>
      </c>
      <c r="E24" s="161" t="s">
        <v>172</v>
      </c>
      <c r="F24" s="149" t="str">
        <f>'1. ALL DATA'!M25</f>
        <v>Fully Achieved</v>
      </c>
      <c r="G24" s="161" t="s">
        <v>172</v>
      </c>
      <c r="H24" s="112" t="str">
        <f>'1. ALL DATA'!R25</f>
        <v>Fully Achieved</v>
      </c>
      <c r="I24" s="161"/>
      <c r="J24" s="112" t="str">
        <f>'1. ALL DATA'!V25</f>
        <v>Update not provided</v>
      </c>
    </row>
    <row r="25" spans="1:10" ht="99.75" customHeight="1" x14ac:dyDescent="0.25">
      <c r="A25" s="147" t="str">
        <f>'1. ALL DATA'!A26</f>
        <v>VFM22</v>
      </c>
      <c r="B25" s="148" t="str">
        <f>'1. ALL DATA'!C26</f>
        <v>Improve Efficiency in Repairs, Maintenance and Adaptation Works Procurement</v>
      </c>
      <c r="C25" s="247" t="str">
        <f>'1. ALL DATA'!D26</f>
        <v>New Contract With an External Building Services Contractor Commences
(June 2018)</v>
      </c>
      <c r="D25" s="149" t="str">
        <f>'1. ALL DATA'!H26</f>
        <v>Fully Achieved</v>
      </c>
      <c r="E25" s="161" t="s">
        <v>172</v>
      </c>
      <c r="F25" s="149" t="str">
        <f>'1. ALL DATA'!M26</f>
        <v>Fully Achieved</v>
      </c>
      <c r="G25" s="161" t="s">
        <v>172</v>
      </c>
      <c r="H25" s="112" t="str">
        <f>'1. ALL DATA'!R26</f>
        <v>Fully Achieved</v>
      </c>
      <c r="I25" s="161"/>
      <c r="J25" s="112" t="str">
        <f>'1. ALL DATA'!V26</f>
        <v>Update not provided</v>
      </c>
    </row>
    <row r="26" spans="1:10" ht="99.75" customHeight="1" x14ac:dyDescent="0.25">
      <c r="A26" s="147" t="str">
        <f>'1. ALL DATA'!A27</f>
        <v>VFM23</v>
      </c>
      <c r="B26" s="148" t="str">
        <f>'1. ALL DATA'!C27</f>
        <v>Maintaining a Strong Building Consultancy Service</v>
      </c>
      <c r="C26" s="247" t="str">
        <f>'1. ALL DATA'!D27</f>
        <v>Ensuring Site Inspections are Undertaken Within 1 Day of Notification:
95%</v>
      </c>
      <c r="D26" s="149" t="str">
        <f>'1. ALL DATA'!H27</f>
        <v>On Track to be Achieved</v>
      </c>
      <c r="E26" s="161" t="s">
        <v>172</v>
      </c>
      <c r="F26" s="149" t="str">
        <f>'1. ALL DATA'!M27</f>
        <v>On Track to be Achieved</v>
      </c>
      <c r="G26" s="161" t="s">
        <v>172</v>
      </c>
      <c r="H26" s="112" t="str">
        <f>'1. ALL DATA'!R27</f>
        <v>On Track to be Achieved</v>
      </c>
      <c r="I26" s="161"/>
      <c r="J26" s="112" t="str">
        <f>'1. ALL DATA'!V27</f>
        <v>Update not provided</v>
      </c>
    </row>
    <row r="27" spans="1:10" ht="99.75" customHeight="1" x14ac:dyDescent="0.25">
      <c r="A27" s="147" t="str">
        <f>'1. ALL DATA'!A28</f>
        <v>VFM24</v>
      </c>
      <c r="B27" s="148" t="str">
        <f>'1. ALL DATA'!C28</f>
        <v>Maintaining A Strong Building Consultancy Service</v>
      </c>
      <c r="C27" s="247" t="str">
        <f>'1. ALL DATA'!D28</f>
        <v>Identify a Mechanism for Monitoring Customer Satisfaction and Establish Baseline Level
(March 2019)</v>
      </c>
      <c r="D27" s="149" t="str">
        <f>'1. ALL DATA'!H28</f>
        <v>On Track to be Achieved</v>
      </c>
      <c r="E27" s="161" t="s">
        <v>172</v>
      </c>
      <c r="F27" s="149" t="str">
        <f>'1. ALL DATA'!M28</f>
        <v>On Track to be Achieved</v>
      </c>
      <c r="G27" s="161" t="s">
        <v>172</v>
      </c>
      <c r="H27" s="112" t="str">
        <f>'1. ALL DATA'!R28</f>
        <v>On Track to be Achieved</v>
      </c>
      <c r="I27" s="161"/>
      <c r="J27" s="112" t="str">
        <f>'1. ALL DATA'!V28</f>
        <v>Update not provided</v>
      </c>
    </row>
    <row r="28" spans="1:10" ht="99.75" customHeight="1" x14ac:dyDescent="0.25">
      <c r="A28" s="147" t="str">
        <f>'1. ALL DATA'!A29</f>
        <v>VFM25</v>
      </c>
      <c r="B28" s="148" t="str">
        <f>'1. ALL DATA'!C29</f>
        <v xml:space="preserve">Smarter Working Initiatives </v>
      </c>
      <c r="C28" s="247" t="str">
        <f>'1. ALL DATA'!D29</f>
        <v>Review Smarter Waste Collection Business Plan 
(November 2018)</v>
      </c>
      <c r="D28" s="149" t="str">
        <f>'1. ALL DATA'!H29</f>
        <v>On Track to be Achieved</v>
      </c>
      <c r="E28" s="161" t="s">
        <v>172</v>
      </c>
      <c r="F28" s="149" t="str">
        <f>'1. ALL DATA'!M29</f>
        <v>On Track to be Achieved</v>
      </c>
      <c r="G28" s="327" t="s">
        <v>171</v>
      </c>
      <c r="H28" s="112" t="str">
        <f>'1. ALL DATA'!R29</f>
        <v>Fully Achieved</v>
      </c>
      <c r="I28" s="161"/>
      <c r="J28" s="112" t="str">
        <f>'1. ALL DATA'!V29</f>
        <v>Update not provided</v>
      </c>
    </row>
    <row r="29" spans="1:10" ht="99.75" customHeight="1" x14ac:dyDescent="0.25">
      <c r="A29" s="147" t="str">
        <f>'1. ALL DATA'!A30</f>
        <v>VFM26</v>
      </c>
      <c r="B29" s="148" t="str">
        <f>'1. ALL DATA'!C30</f>
        <v>Smarter Working Initiatives</v>
      </c>
      <c r="C29" s="247" t="str">
        <f>'1. ALL DATA'!D30</f>
        <v>Review of Street Cleaning Operations Complete
(January 2019)</v>
      </c>
      <c r="D29" s="149" t="str">
        <f>'1. ALL DATA'!H30</f>
        <v>Not yet due</v>
      </c>
      <c r="E29" s="317" t="s">
        <v>46</v>
      </c>
      <c r="F29" s="149" t="str">
        <f>'1. ALL DATA'!M30</f>
        <v>Not yet due</v>
      </c>
      <c r="G29" s="327" t="s">
        <v>171</v>
      </c>
      <c r="H29" s="112" t="str">
        <f>'1. ALL DATA'!R30</f>
        <v>On Track to be Achieved</v>
      </c>
      <c r="I29" s="161"/>
      <c r="J29" s="112" t="str">
        <f>'1. ALL DATA'!V30</f>
        <v>Update not provided</v>
      </c>
    </row>
    <row r="30" spans="1:10" ht="99.75" customHeight="1" x14ac:dyDescent="0.25">
      <c r="A30" s="147" t="str">
        <f>'1. ALL DATA'!A31</f>
        <v>VFM27</v>
      </c>
      <c r="B30" s="148" t="str">
        <f>'1. ALL DATA'!C31</f>
        <v>Smarter Working Initiatives</v>
      </c>
      <c r="C30" s="247" t="str">
        <f>'1. ALL DATA'!D31</f>
        <v>Review Public Toilet Provision
(April 2018)</v>
      </c>
      <c r="D30" s="149" t="str">
        <f>'1. ALL DATA'!H31</f>
        <v>Fully Achieved</v>
      </c>
      <c r="E30" s="161" t="s">
        <v>172</v>
      </c>
      <c r="F30" s="149" t="str">
        <f>'1. ALL DATA'!M31</f>
        <v>Fully Achieved</v>
      </c>
      <c r="G30" s="161" t="s">
        <v>172</v>
      </c>
      <c r="H30" s="112" t="str">
        <f>'1. ALL DATA'!R31</f>
        <v>Fully Achieved</v>
      </c>
      <c r="I30" s="161"/>
      <c r="J30" s="112" t="str">
        <f>'1. ALL DATA'!V31</f>
        <v>Update not provided</v>
      </c>
    </row>
    <row r="31" spans="1:10" ht="99.75" customHeight="1" x14ac:dyDescent="0.25">
      <c r="A31" s="147" t="str">
        <f>'1. ALL DATA'!A32</f>
        <v>VFM28</v>
      </c>
      <c r="B31" s="148" t="str">
        <f>'1. ALL DATA'!C32</f>
        <v>Minimise The Number Of Missed Bin Collections</v>
      </c>
      <c r="C31" s="247" t="str">
        <f>'1. ALL DATA'!D32</f>
        <v>1.5 missed bins per 10,000 collections</v>
      </c>
      <c r="D31" s="149" t="str">
        <f>'1. ALL DATA'!H32</f>
        <v>Off Target</v>
      </c>
      <c r="E31" s="161" t="s">
        <v>172</v>
      </c>
      <c r="F31" s="149" t="str">
        <f>'1. ALL DATA'!M32</f>
        <v>Off Target</v>
      </c>
      <c r="G31" s="161" t="s">
        <v>172</v>
      </c>
      <c r="H31" s="112" t="str">
        <f>'1. ALL DATA'!R32</f>
        <v>Off Target</v>
      </c>
      <c r="I31" s="161"/>
      <c r="J31" s="112" t="str">
        <f>'1. ALL DATA'!V32</f>
        <v>Update not provided</v>
      </c>
    </row>
    <row r="32" spans="1:10" ht="99.75" customHeight="1" x14ac:dyDescent="0.25">
      <c r="A32" s="147" t="str">
        <f>'1. ALL DATA'!A33</f>
        <v>VFM29</v>
      </c>
      <c r="B32" s="148" t="str">
        <f>'1. ALL DATA'!C33</f>
        <v>Deliver A High Quality Environmental Service</v>
      </c>
      <c r="C32" s="247" t="str">
        <f>'1. ALL DATA'!D33</f>
        <v>Resolve 100% of Customer Requests for Repaired or Replacement Bin Requests Within 5 Working Days 
(March 2019)</v>
      </c>
      <c r="D32" s="149" t="str">
        <f>'1. ALL DATA'!H33</f>
        <v>On Track to be Achieved</v>
      </c>
      <c r="E32" s="161" t="s">
        <v>172</v>
      </c>
      <c r="F32" s="149" t="str">
        <f>'1. ALL DATA'!M33</f>
        <v>On Track to be Achieved</v>
      </c>
      <c r="G32" s="161" t="s">
        <v>172</v>
      </c>
      <c r="H32" s="112" t="str">
        <f>'1. ALL DATA'!R33</f>
        <v>On Track to be Achieved</v>
      </c>
      <c r="I32" s="161"/>
      <c r="J32" s="112" t="str">
        <f>'1. ALL DATA'!V33</f>
        <v>Update not provided</v>
      </c>
    </row>
    <row r="33" spans="1:10" ht="99.75" customHeight="1" x14ac:dyDescent="0.25">
      <c r="A33" s="147" t="str">
        <f>'1. ALL DATA'!A34</f>
        <v>VFM30</v>
      </c>
      <c r="B33" s="148" t="str">
        <f>'1. ALL DATA'!C34</f>
        <v xml:space="preserve">Work In Partnership To Minimise Costs And Maximise Waste And Recycling Opportunities </v>
      </c>
      <c r="C33" s="247" t="str">
        <f>'1. ALL DATA'!D34</f>
        <v>2 Performance Reports Per Year on JWMB / Partnership Working</v>
      </c>
      <c r="D33" s="149" t="str">
        <f>'1. ALL DATA'!H34</f>
        <v>Not yet due</v>
      </c>
      <c r="E33" s="317" t="s">
        <v>46</v>
      </c>
      <c r="F33" s="149" t="str">
        <f>'1. ALL DATA'!M34</f>
        <v>Not yet due</v>
      </c>
      <c r="G33" s="327" t="s">
        <v>171</v>
      </c>
      <c r="H33" s="112" t="str">
        <f>'1. ALL DATA'!R34</f>
        <v>On Track to be Achieved</v>
      </c>
      <c r="I33" s="161"/>
      <c r="J33" s="112" t="str">
        <f>'1. ALL DATA'!V34</f>
        <v>Update not provided</v>
      </c>
    </row>
    <row r="34" spans="1:10" ht="99.75" customHeight="1" x14ac:dyDescent="0.25">
      <c r="A34" s="147" t="str">
        <f>'1. ALL DATA'!A35</f>
        <v>VFM31</v>
      </c>
      <c r="B34" s="148" t="str">
        <f>'1. ALL DATA'!C35</f>
        <v xml:space="preserve">Improve Planning Awareness with Members  </v>
      </c>
      <c r="C34" s="247" t="str">
        <f>'1. ALL DATA'!D35</f>
        <v>At Least 2 Briefings Delivered to Elected Members During the Year 
(March 2019)</v>
      </c>
      <c r="D34" s="149" t="str">
        <f>'1. ALL DATA'!H35</f>
        <v>On Track to be Achieved</v>
      </c>
      <c r="E34" s="161" t="s">
        <v>172</v>
      </c>
      <c r="F34" s="149" t="str">
        <f>'1. ALL DATA'!M35</f>
        <v>On Track to be Achieved</v>
      </c>
      <c r="G34" s="161" t="s">
        <v>172</v>
      </c>
      <c r="H34" s="112" t="str">
        <f>'1. ALL DATA'!R35</f>
        <v>On Track to be Achieved</v>
      </c>
      <c r="I34" s="161"/>
      <c r="J34" s="112" t="str">
        <f>'1. ALL DATA'!V35</f>
        <v>Update not provided</v>
      </c>
    </row>
    <row r="35" spans="1:10" ht="99.75" customHeight="1" x14ac:dyDescent="0.25">
      <c r="A35" s="147" t="str">
        <f>'1. ALL DATA'!A36</f>
        <v>VFM32</v>
      </c>
      <c r="B35" s="148" t="str">
        <f>'1. ALL DATA'!C36</f>
        <v>Continue to Develop SMARTER Working Practices for Planning</v>
      </c>
      <c r="C35" s="247" t="str">
        <f>'1. ALL DATA'!D36</f>
        <v>Introduce the New Charging Regime 
(April 2018)</v>
      </c>
      <c r="D35" s="149" t="str">
        <f>'1. ALL DATA'!H36</f>
        <v>Fully Achieved</v>
      </c>
      <c r="E35" s="161" t="s">
        <v>172</v>
      </c>
      <c r="F35" s="149" t="str">
        <f>'1. ALL DATA'!M36</f>
        <v>Fully Achieved</v>
      </c>
      <c r="G35" s="161" t="s">
        <v>172</v>
      </c>
      <c r="H35" s="112" t="str">
        <f>'1. ALL DATA'!R36</f>
        <v>Fully Achieved</v>
      </c>
      <c r="I35" s="161"/>
      <c r="J35" s="112" t="str">
        <f>'1. ALL DATA'!V36</f>
        <v>Update not provided</v>
      </c>
    </row>
    <row r="36" spans="1:10" ht="99.75" customHeight="1" x14ac:dyDescent="0.25">
      <c r="A36" s="147" t="str">
        <f>'1. ALL DATA'!A37</f>
        <v>VFM33</v>
      </c>
      <c r="B36" s="148" t="str">
        <f>'1. ALL DATA'!C37</f>
        <v>Continue to Develop SMARTER Working Practices for Planning</v>
      </c>
      <c r="C36" s="247" t="str">
        <f>'1. ALL DATA'!D37</f>
        <v>Seek to Identify Any Other Commercialisation Opportunities 
(December 2018)</v>
      </c>
      <c r="D36" s="149" t="str">
        <f>'1. ALL DATA'!H37</f>
        <v>Not yet due</v>
      </c>
      <c r="E36" s="317" t="s">
        <v>46</v>
      </c>
      <c r="F36" s="149" t="str">
        <f>'1. ALL DATA'!M37</f>
        <v>On Track to be Achieved</v>
      </c>
      <c r="G36" s="327" t="s">
        <v>171</v>
      </c>
      <c r="H36" s="112" t="str">
        <f>'1. ALL DATA'!R37</f>
        <v>Fully Achieved</v>
      </c>
      <c r="I36" s="161"/>
      <c r="J36" s="112" t="str">
        <f>'1. ALL DATA'!V37</f>
        <v>Update not provided</v>
      </c>
    </row>
    <row r="37" spans="1:10" ht="99.75" customHeight="1" x14ac:dyDescent="0.25">
      <c r="A37" s="147" t="str">
        <f>'1. ALL DATA'!A38</f>
        <v>VFM34</v>
      </c>
      <c r="B37" s="148" t="str">
        <f>'1. ALL DATA'!C38</f>
        <v>Continue to Develop SMARTER Working Practices for Planning</v>
      </c>
      <c r="C37" s="247" t="str">
        <f>'1. ALL DATA'!D38</f>
        <v>Investigate and Report on the use of Permission in Principle (PiP) 
(September 2018)</v>
      </c>
      <c r="D37" s="149" t="str">
        <f>'1. ALL DATA'!H38</f>
        <v>On Track to be Achieved</v>
      </c>
      <c r="E37" s="161" t="s">
        <v>172</v>
      </c>
      <c r="F37" s="149" t="str">
        <f>'1. ALL DATA'!M38</f>
        <v>Fully Achieved</v>
      </c>
      <c r="G37" s="161" t="s">
        <v>172</v>
      </c>
      <c r="H37" s="112" t="str">
        <f>'1. ALL DATA'!R38</f>
        <v>Fully Achieved</v>
      </c>
      <c r="I37" s="161"/>
      <c r="J37" s="112" t="str">
        <f>'1. ALL DATA'!V38</f>
        <v>Update not provided</v>
      </c>
    </row>
    <row r="38" spans="1:10" ht="99.75" customHeight="1" x14ac:dyDescent="0.25">
      <c r="A38" s="147" t="str">
        <f>'1. ALL DATA'!A39</f>
        <v>VFM35</v>
      </c>
      <c r="B38" s="148" t="str">
        <f>'1. ALL DATA'!C39</f>
        <v>Continue to Develop SMARTER Working Practices for Planning</v>
      </c>
      <c r="C38" s="247" t="str">
        <f>'1. ALL DATA'!D39</f>
        <v>Digitised Planning Information Progress Report
(March 2019)</v>
      </c>
      <c r="D38" s="149" t="str">
        <f>'1. ALL DATA'!H39</f>
        <v>Not yet due</v>
      </c>
      <c r="E38" s="317" t="s">
        <v>46</v>
      </c>
      <c r="F38" s="149" t="str">
        <f>'1. ALL DATA'!M39</f>
        <v>On Track to be Achieved</v>
      </c>
      <c r="G38" s="161" t="s">
        <v>172</v>
      </c>
      <c r="H38" s="112" t="str">
        <f>'1. ALL DATA'!R39</f>
        <v>On Track to be Achieved</v>
      </c>
      <c r="I38" s="161"/>
      <c r="J38" s="112" t="str">
        <f>'1. ALL DATA'!V39</f>
        <v>Update not provided</v>
      </c>
    </row>
    <row r="39" spans="1:10" ht="99.75" customHeight="1" x14ac:dyDescent="0.25">
      <c r="A39" s="147" t="str">
        <f>'1. ALL DATA'!A40</f>
        <v>VFM36</v>
      </c>
      <c r="B39" s="148" t="str">
        <f>'1. ALL DATA'!C40</f>
        <v>Improve Value for Money in Environmental Health Activities</v>
      </c>
      <c r="C39" s="247" t="str">
        <f>'1. ALL DATA'!D40</f>
        <v>Introduce a Charging Policy for Requested FHRS Re-Inspections and Food Safety Advice to Businesses
(June 2018)</v>
      </c>
      <c r="D39" s="149" t="str">
        <f>'1. ALL DATA'!H40</f>
        <v>Fully Achieved</v>
      </c>
      <c r="E39" s="161" t="s">
        <v>172</v>
      </c>
      <c r="F39" s="149" t="str">
        <f>'1. ALL DATA'!M40</f>
        <v>Fully Achieved</v>
      </c>
      <c r="G39" s="161" t="s">
        <v>172</v>
      </c>
      <c r="H39" s="112" t="str">
        <f>'1. ALL DATA'!R40</f>
        <v>Fully Achieved</v>
      </c>
      <c r="I39" s="161"/>
      <c r="J39" s="112" t="str">
        <f>'1. ALL DATA'!V40</f>
        <v>Update not provided</v>
      </c>
    </row>
    <row r="40" spans="1:10" ht="99.75" customHeight="1" x14ac:dyDescent="0.25">
      <c r="A40" s="147" t="str">
        <f>'1. ALL DATA'!A41</f>
        <v>VFM37</v>
      </c>
      <c r="B40" s="148" t="str">
        <f>'1. ALL DATA'!C41</f>
        <v>Improve Value for Money in Environmental Health Activities</v>
      </c>
      <c r="C40" s="247" t="str">
        <f>'1. ALL DATA'!D41</f>
        <v>Complete a Review of Animal Welfare Policy Within 2 Months of Anticipated Legislative Updates</v>
      </c>
      <c r="D40" s="149" t="str">
        <f>'1. ALL DATA'!H41</f>
        <v>Not yet due</v>
      </c>
      <c r="E40" s="317" t="s">
        <v>46</v>
      </c>
      <c r="F40" s="149" t="str">
        <f>'1. ALL DATA'!M41</f>
        <v>On Track to be Achieved</v>
      </c>
      <c r="G40" s="327" t="s">
        <v>171</v>
      </c>
      <c r="H40" s="112" t="str">
        <f>'1. ALL DATA'!R41</f>
        <v>Fully Achieved</v>
      </c>
      <c r="I40" s="161"/>
      <c r="J40" s="112" t="str">
        <f>'1. ALL DATA'!V41</f>
        <v>Update not provided</v>
      </c>
    </row>
    <row r="41" spans="1:10" ht="99.75" customHeight="1" x14ac:dyDescent="0.25">
      <c r="A41" s="147" t="str">
        <f>'1. ALL DATA'!A42</f>
        <v>VFM38</v>
      </c>
      <c r="B41" s="148" t="str">
        <f>'1. ALL DATA'!C42</f>
        <v>Improve Value for Money in Environmental Health Activities</v>
      </c>
      <c r="C41" s="247" t="str">
        <f>'1. ALL DATA'!D42</f>
        <v>Complete a Review of the Public Health Funeral Policy
(September 2018)</v>
      </c>
      <c r="D41" s="149" t="str">
        <f>'1. ALL DATA'!H42</f>
        <v>On Track to be Achieved</v>
      </c>
      <c r="E41" s="161" t="s">
        <v>172</v>
      </c>
      <c r="F41" s="149" t="str">
        <f>'1. ALL DATA'!M42</f>
        <v>Fully Achieved</v>
      </c>
      <c r="G41" s="161" t="s">
        <v>172</v>
      </c>
      <c r="H41" s="112" t="str">
        <f>'1. ALL DATA'!R42</f>
        <v>Fully Achieved</v>
      </c>
      <c r="I41" s="161"/>
      <c r="J41" s="112" t="str">
        <f>'1. ALL DATA'!V42</f>
        <v>Update not provided</v>
      </c>
    </row>
    <row r="42" spans="1:10" ht="99.75" customHeight="1" x14ac:dyDescent="0.25">
      <c r="A42" s="147" t="str">
        <f>'1. ALL DATA'!A43</f>
        <v>VFM39</v>
      </c>
      <c r="B42" s="148" t="str">
        <f>'1. ALL DATA'!C43</f>
        <v>Disabled Facilities Grant Service</v>
      </c>
      <c r="C42" s="247" t="str">
        <f>'1. ALL DATA'!D43</f>
        <v>Implement In-House Disabled Facility Grant Service
(April 2018)</v>
      </c>
      <c r="D42" s="149" t="str">
        <f>'1. ALL DATA'!H43</f>
        <v>Fully Achieved</v>
      </c>
      <c r="E42" s="161" t="s">
        <v>172</v>
      </c>
      <c r="F42" s="149" t="str">
        <f>'1. ALL DATA'!M43</f>
        <v>Fully Achieved</v>
      </c>
      <c r="G42" s="161" t="s">
        <v>172</v>
      </c>
      <c r="H42" s="112" t="str">
        <f>'1. ALL DATA'!R43</f>
        <v>Fully Achieved</v>
      </c>
      <c r="I42" s="161"/>
      <c r="J42" s="112" t="str">
        <f>'1. ALL DATA'!V43</f>
        <v>Update not provided</v>
      </c>
    </row>
    <row r="43" spans="1:10" ht="99.75" customHeight="1" x14ac:dyDescent="0.25">
      <c r="A43" s="147" t="str">
        <f>'1. ALL DATA'!A44</f>
        <v>VFM40</v>
      </c>
      <c r="B43" s="148" t="str">
        <f>'1. ALL DATA'!C44</f>
        <v>Community and Civil Enforcement Activities</v>
      </c>
      <c r="C43" s="247" t="str">
        <f>'1. ALL DATA'!D44</f>
        <v>Undertake a Review of Community and Civil Enforcement  Role 
(October 2018)</v>
      </c>
      <c r="D43" s="149" t="str">
        <f>'1. ALL DATA'!H44</f>
        <v>Not yet due</v>
      </c>
      <c r="E43" s="317" t="s">
        <v>46</v>
      </c>
      <c r="F43" s="149" t="str">
        <f>'1. ALL DATA'!M44</f>
        <v>On Track to be Achieved</v>
      </c>
      <c r="G43" s="327" t="s">
        <v>171</v>
      </c>
      <c r="H43" s="112" t="str">
        <f>'1. ALL DATA'!R44</f>
        <v>Fully Achieved</v>
      </c>
      <c r="I43" s="254"/>
      <c r="J43" s="112" t="str">
        <f>'1. ALL DATA'!V44</f>
        <v>Update not provided</v>
      </c>
    </row>
    <row r="44" spans="1:10" ht="99.75" customHeight="1" x14ac:dyDescent="0.25">
      <c r="A44" s="147" t="str">
        <f>'1. ALL DATA'!A45</f>
        <v>VFM41</v>
      </c>
      <c r="B44" s="148" t="str">
        <f>'1. ALL DATA'!C45</f>
        <v>Licensing Activities</v>
      </c>
      <c r="C44" s="247" t="str">
        <f>'1. ALL DATA'!D45</f>
        <v>Refreshed Gambling Act Policy Approved
(January 2019)</v>
      </c>
      <c r="D44" s="149" t="str">
        <f>'1. ALL DATA'!H45</f>
        <v>Not yet due</v>
      </c>
      <c r="E44" s="317" t="s">
        <v>46</v>
      </c>
      <c r="F44" s="149" t="str">
        <f>'1. ALL DATA'!M45</f>
        <v>On Track to be Achieved</v>
      </c>
      <c r="G44" s="161" t="s">
        <v>172</v>
      </c>
      <c r="H44" s="112" t="str">
        <f>'1. ALL DATA'!R45</f>
        <v>On Track to be Achieved</v>
      </c>
      <c r="I44" s="161"/>
      <c r="J44" s="112" t="str">
        <f>'1. ALL DATA'!V45</f>
        <v>Update not provided</v>
      </c>
    </row>
    <row r="45" spans="1:10" ht="99.75" customHeight="1" x14ac:dyDescent="0.25">
      <c r="A45" s="147" t="str">
        <f>'1. ALL DATA'!A46</f>
        <v>VFM42</v>
      </c>
      <c r="B45" s="148" t="str">
        <f>'1. ALL DATA'!C46</f>
        <v>Licensing Activities</v>
      </c>
      <c r="C45" s="247" t="str">
        <f>'1. ALL DATA'!D46</f>
        <v>Review of Taxi Compliance Testing Stations Complete
(March 2019)</v>
      </c>
      <c r="D45" s="149" t="str">
        <f>'1. ALL DATA'!H46</f>
        <v>Not yet due</v>
      </c>
      <c r="E45" s="317" t="s">
        <v>46</v>
      </c>
      <c r="F45" s="149" t="str">
        <f>'1. ALL DATA'!M46</f>
        <v>Not yet due</v>
      </c>
      <c r="G45" s="317" t="s">
        <v>46</v>
      </c>
      <c r="H45" s="112" t="str">
        <f>'1. ALL DATA'!R46</f>
        <v>Not yet due</v>
      </c>
      <c r="I45" s="161"/>
      <c r="J45" s="112" t="str">
        <f>'1. ALL DATA'!V46</f>
        <v>Update not provided</v>
      </c>
    </row>
    <row r="46" spans="1:10" ht="99.75" customHeight="1" x14ac:dyDescent="0.25">
      <c r="A46" s="147" t="str">
        <f>'1. ALL DATA'!A47</f>
        <v>VFM43</v>
      </c>
      <c r="B46" s="148" t="str">
        <f>'1. ALL DATA'!C47</f>
        <v>Continue to Improve the Ways We Provide Benefits to Those Most in Need:Time Taken to Process Benefit New Claims and Change Events (Previously NI 181)</v>
      </c>
      <c r="C46" s="247" t="str">
        <f>'1. ALL DATA'!D47</f>
        <v>7 Days</v>
      </c>
      <c r="D46" s="149" t="str">
        <f>'1. ALL DATA'!H47</f>
        <v>On Track to be Achieved</v>
      </c>
      <c r="E46" s="161" t="s">
        <v>172</v>
      </c>
      <c r="F46" s="149" t="str">
        <f>'1. ALL DATA'!M47</f>
        <v>On Track to be Achieved</v>
      </c>
      <c r="G46" s="161" t="s">
        <v>172</v>
      </c>
      <c r="H46" s="112" t="str">
        <f>'1. ALL DATA'!R47</f>
        <v>On Track to be Achieved</v>
      </c>
      <c r="I46" s="161"/>
      <c r="J46" s="112" t="str">
        <f>'1. ALL DATA'!V47</f>
        <v>Update not provided</v>
      </c>
    </row>
    <row r="47" spans="1:10" ht="99.75" customHeight="1" x14ac:dyDescent="0.25">
      <c r="A47" s="147" t="str">
        <f>'1. ALL DATA'!A48</f>
        <v>VFM44</v>
      </c>
      <c r="B47" s="148" t="str">
        <f>'1. ALL DATA'!C48</f>
        <v>Continuing to Improve Customer Access to Services</v>
      </c>
      <c r="C47" s="247" t="str">
        <f>'1. ALL DATA'!D48</f>
        <v>99% of CSC and Telephony Team Enquiries Resolved at First Point of Contact</v>
      </c>
      <c r="D47" s="149" t="str">
        <f>'1. ALL DATA'!H48</f>
        <v>On Track to be Achieved</v>
      </c>
      <c r="E47" s="161" t="s">
        <v>172</v>
      </c>
      <c r="F47" s="149" t="str">
        <f>'1. ALL DATA'!M48</f>
        <v>On Track to be Achieved</v>
      </c>
      <c r="G47" s="161" t="s">
        <v>172</v>
      </c>
      <c r="H47" s="112" t="str">
        <f>'1. ALL DATA'!R48</f>
        <v>On Track to be Achieved</v>
      </c>
      <c r="I47" s="161"/>
      <c r="J47" s="112" t="str">
        <f>'1. ALL DATA'!V48</f>
        <v>Update not provided</v>
      </c>
    </row>
    <row r="48" spans="1:10" ht="99.75" customHeight="1" x14ac:dyDescent="0.25">
      <c r="A48" s="147" t="str">
        <f>'1. ALL DATA'!A49</f>
        <v>VFM45</v>
      </c>
      <c r="B48" s="148" t="str">
        <f>'1. ALL DATA'!C49</f>
        <v>Continuing to Improve Customer Access to Services</v>
      </c>
      <c r="C48" s="247" t="str">
        <f>'1. ALL DATA'!D49</f>
        <v xml:space="preserve">Minimum 75% Telephony Team Calls Answered Within 10 Seconds </v>
      </c>
      <c r="D48" s="149" t="str">
        <f>'1. ALL DATA'!H49</f>
        <v>On Track to be Achieved</v>
      </c>
      <c r="E48" s="161" t="s">
        <v>172</v>
      </c>
      <c r="F48" s="149" t="str">
        <f>'1. ALL DATA'!M49</f>
        <v>On Track to be Achieved</v>
      </c>
      <c r="G48" s="161" t="s">
        <v>172</v>
      </c>
      <c r="H48" s="112" t="str">
        <f>'1. ALL DATA'!R49</f>
        <v>On Track to be Achieved</v>
      </c>
      <c r="I48" s="161"/>
      <c r="J48" s="112" t="str">
        <f>'1. ALL DATA'!V49</f>
        <v>Update not provided</v>
      </c>
    </row>
    <row r="49" spans="1:47" ht="99.75" customHeight="1" x14ac:dyDescent="0.25">
      <c r="A49" s="147" t="str">
        <f>'1. ALL DATA'!A50</f>
        <v>VFM46</v>
      </c>
      <c r="B49" s="148" t="str">
        <f>'1. ALL DATA'!C50</f>
        <v>Working Towards the Reduction of Claimant Error Housing Benefit Overpayments (HBOPs): % of HBOPs  Recovered During the Year; % of HBOPS Processed and on Payment Arrangement</v>
      </c>
      <c r="C49" s="247" t="str">
        <f>'1. ALL DATA'!D50</f>
        <v>% of HBOPs Recovered During the Year: 
80%
% of HBOPs Processed and on Payment Arrangement:
85%</v>
      </c>
      <c r="D49" s="149" t="str">
        <f>'1. ALL DATA'!H50</f>
        <v>On Track to be Achieved</v>
      </c>
      <c r="E49" s="161" t="s">
        <v>172</v>
      </c>
      <c r="F49" s="149" t="str">
        <f>'1. ALL DATA'!M50</f>
        <v>On Track to be Achieved</v>
      </c>
      <c r="G49" s="161" t="s">
        <v>172</v>
      </c>
      <c r="H49" s="112" t="str">
        <f>'1. ALL DATA'!R50</f>
        <v>On Track to be Achieved</v>
      </c>
      <c r="I49" s="161"/>
      <c r="J49" s="112" t="str">
        <f>'1. ALL DATA'!V50</f>
        <v>Update not provided</v>
      </c>
    </row>
    <row r="50" spans="1:47" ht="99.75" customHeight="1" x14ac:dyDescent="0.25">
      <c r="A50" s="147" t="str">
        <f>'1. ALL DATA'!A51</f>
        <v>VFM47</v>
      </c>
      <c r="B50" s="148" t="str">
        <f>'1. ALL DATA'!C51</f>
        <v xml:space="preserve">Continue to Maximise Income Through Effective Collection Processes (Previously BV 9 &amp; 10) </v>
      </c>
      <c r="C50" s="247" t="str">
        <f>'1. ALL DATA'!D51</f>
        <v>Collection Rates of -    
Council Tax : 98%     
NNDR : 99%</v>
      </c>
      <c r="D50" s="149" t="str">
        <f>'1. ALL DATA'!H51</f>
        <v>On Track to be Achieved</v>
      </c>
      <c r="E50" s="161" t="s">
        <v>172</v>
      </c>
      <c r="F50" s="149" t="str">
        <f>'1. ALL DATA'!M51</f>
        <v>On Track to be Achieved</v>
      </c>
      <c r="G50" s="161" t="s">
        <v>172</v>
      </c>
      <c r="H50" s="112" t="str">
        <f>'1. ALL DATA'!R51</f>
        <v>On Track to be Achieved</v>
      </c>
      <c r="I50" s="161"/>
      <c r="J50" s="112" t="str">
        <f>'1. ALL DATA'!V51</f>
        <v>Update not provided</v>
      </c>
    </row>
    <row r="51" spans="1:47" ht="99.75" customHeight="1" x14ac:dyDescent="0.25">
      <c r="A51" s="147" t="str">
        <f>'1. ALL DATA'!A52</f>
        <v>VFM48</v>
      </c>
      <c r="B51" s="148" t="str">
        <f>'1. ALL DATA'!C52</f>
        <v>Continue to Maximise Income Through Effective Collection Processes: Reduce Arrears for Council Tax; NNDR; Sundry Debts</v>
      </c>
      <c r="C51" s="247" t="str">
        <f>'1. ALL DATA'!D52</f>
        <v xml:space="preserve">Council Tax Former Years Arrears: 
£1,900,000 (net)     
NNDR Former Years Arrears:
£500,000 (net)     
Sundry Debts Current Years Arrears (older than 90 days): 
£40,000
</v>
      </c>
      <c r="D51" s="149" t="str">
        <f>'1. ALL DATA'!H52</f>
        <v>On Track to be Achieved</v>
      </c>
      <c r="E51" s="161" t="s">
        <v>172</v>
      </c>
      <c r="F51" s="149" t="str">
        <f>'1. ALL DATA'!M52</f>
        <v>On Track to be Achieved</v>
      </c>
      <c r="G51" s="161" t="s">
        <v>172</v>
      </c>
      <c r="H51" s="112" t="str">
        <f>'1. ALL DATA'!R52</f>
        <v>On Track to be Achieved</v>
      </c>
      <c r="I51" s="254"/>
      <c r="J51" s="112" t="str">
        <f>'1. ALL DATA'!V52</f>
        <v>Update not provided</v>
      </c>
    </row>
    <row r="52" spans="1:47" ht="99.75" customHeight="1" x14ac:dyDescent="0.25">
      <c r="A52" s="147" t="str">
        <f>'1. ALL DATA'!A53</f>
        <v>VFM49</v>
      </c>
      <c r="B52" s="148" t="str">
        <f>'1. ALL DATA'!C53</f>
        <v>Prepare for Universal Credit Full Service Implementation</v>
      </c>
      <c r="C52" s="247" t="str">
        <f>'1. ALL DATA'!D53</f>
        <v>Hold 2 Stakeholder Meetings and 1 Member Briefing
(March 2019)</v>
      </c>
      <c r="D52" s="149" t="str">
        <f>'1. ALL DATA'!H53</f>
        <v>Not yet due</v>
      </c>
      <c r="E52" s="317" t="s">
        <v>46</v>
      </c>
      <c r="F52" s="149" t="str">
        <f>'1. ALL DATA'!M53</f>
        <v>On Track to be Achieved</v>
      </c>
      <c r="G52" s="327" t="s">
        <v>171</v>
      </c>
      <c r="H52" s="112" t="str">
        <f>'1. ALL DATA'!R53</f>
        <v>Fully Achieved</v>
      </c>
      <c r="I52" s="161"/>
      <c r="J52" s="112" t="str">
        <f>'1. ALL DATA'!V53</f>
        <v>Update not provided</v>
      </c>
    </row>
    <row r="53" spans="1:47" ht="99.75" customHeight="1" x14ac:dyDescent="0.25">
      <c r="A53" s="147" t="str">
        <f>'1. ALL DATA'!A54</f>
        <v>VFM50</v>
      </c>
      <c r="B53" s="148" t="str">
        <f>'1. ALL DATA'!C54</f>
        <v>Review Council Tax Support Scheme</v>
      </c>
      <c r="C53" s="247" t="str">
        <f>'1. ALL DATA'!D54</f>
        <v>Carry Out Review of the Council Tax Reduction Scheme 
(September 2018)</v>
      </c>
      <c r="D53" s="149" t="str">
        <f>'1. ALL DATA'!H54</f>
        <v>Not yet due</v>
      </c>
      <c r="E53" s="317" t="s">
        <v>46</v>
      </c>
      <c r="F53" s="149" t="str">
        <f>'1. ALL DATA'!M54</f>
        <v>Fully Achieved</v>
      </c>
      <c r="G53" s="161" t="s">
        <v>172</v>
      </c>
      <c r="H53" s="112" t="str">
        <f>'1. ALL DATA'!R54</f>
        <v>Fully Achieved</v>
      </c>
      <c r="I53" s="161"/>
      <c r="J53" s="112" t="str">
        <f>'1. ALL DATA'!V54</f>
        <v>Update not provided</v>
      </c>
    </row>
    <row r="54" spans="1:47" ht="99.75" customHeight="1" x14ac:dyDescent="0.25">
      <c r="A54" s="147" t="str">
        <f>'1. ALL DATA'!A55</f>
        <v>VFM51</v>
      </c>
      <c r="B54" s="148" t="str">
        <f>'1. ALL DATA'!C55</f>
        <v>Review the Discretionary Housing Payments Policy and the Council Tax Reduction Discretionary Payments Policy</v>
      </c>
      <c r="C54" s="247" t="str">
        <f>'1. ALL DATA'!D55</f>
        <v>Carry Out a Review of the Council’s Discretionary Payment Policies 
(April 2018)</v>
      </c>
      <c r="D54" s="149" t="str">
        <f>'1. ALL DATA'!H55</f>
        <v>Fully Achieved</v>
      </c>
      <c r="E54" s="161" t="s">
        <v>172</v>
      </c>
      <c r="F54" s="149" t="str">
        <f>'1. ALL DATA'!M55</f>
        <v>Fully Achieved</v>
      </c>
      <c r="G54" s="161" t="s">
        <v>172</v>
      </c>
      <c r="H54" s="112" t="str">
        <f>'1. ALL DATA'!R55</f>
        <v>Fully Achieved</v>
      </c>
      <c r="I54" s="161"/>
      <c r="J54" s="112" t="str">
        <f>'1. ALL DATA'!V55</f>
        <v>Update not provided</v>
      </c>
    </row>
    <row r="55" spans="1:47" ht="126" x14ac:dyDescent="0.25">
      <c r="A55" s="147" t="str">
        <f>'1. ALL DATA'!A56</f>
        <v>VFM52</v>
      </c>
      <c r="B55" s="148" t="str">
        <f>'1. ALL DATA'!C56</f>
        <v>Investigate Automation of the Assessment Benefit Claims and Changes of Circumstances</v>
      </c>
      <c r="C55" s="247" t="str">
        <f>'1. ALL DATA'!D56</f>
        <v>Carry Out Pilot Study to Investigate Automation of the Assessment Benefit Claims and Changes of Circumstances 
(September 2018)</v>
      </c>
      <c r="D55" s="149" t="str">
        <f>'1. ALL DATA'!H56</f>
        <v>Not yet due</v>
      </c>
      <c r="E55" s="317" t="s">
        <v>46</v>
      </c>
      <c r="F55" s="149" t="str">
        <f>'1. ALL DATA'!M56</f>
        <v>Fully Achieved</v>
      </c>
      <c r="G55" s="161" t="s">
        <v>172</v>
      </c>
      <c r="H55" s="112" t="str">
        <f>'1. ALL DATA'!R56</f>
        <v>Fully Achieved</v>
      </c>
      <c r="I55" s="161"/>
      <c r="J55" s="112" t="str">
        <f>'1. ALL DATA'!V56</f>
        <v>Update not provided</v>
      </c>
    </row>
    <row r="56" spans="1:47" ht="99.75" customHeight="1" x14ac:dyDescent="0.25">
      <c r="A56" s="147" t="str">
        <f>'1. ALL DATA'!A57</f>
        <v>VFM53</v>
      </c>
      <c r="B56" s="148" t="str">
        <f>'1. ALL DATA'!C57</f>
        <v>Continuing to Improve Customer Access to Services</v>
      </c>
      <c r="C56" s="247" t="str">
        <f>'1. ALL DATA'!D57</f>
        <v>Introduce Payment Kiosk at Burton Customer Service Centre 
(June 2018)</v>
      </c>
      <c r="D56" s="149" t="str">
        <f>'1. ALL DATA'!H57</f>
        <v>Off Target</v>
      </c>
      <c r="E56" s="161" t="s">
        <v>172</v>
      </c>
      <c r="F56" s="149" t="str">
        <f>'1. ALL DATA'!M57</f>
        <v>Completed Behind Schedule</v>
      </c>
      <c r="G56" s="161" t="s">
        <v>172</v>
      </c>
      <c r="H56" s="112" t="str">
        <f>'1. ALL DATA'!R57</f>
        <v>Completed Behind Schedule</v>
      </c>
      <c r="I56" s="161"/>
      <c r="J56" s="112" t="str">
        <f>'1. ALL DATA'!V57</f>
        <v>Update not provided</v>
      </c>
    </row>
    <row r="57" spans="1:47" ht="99.75" customHeight="1" x14ac:dyDescent="0.25">
      <c r="A57" s="147" t="str">
        <f>'1. ALL DATA'!A58</f>
        <v>VFM54</v>
      </c>
      <c r="B57" s="148" t="str">
        <f>'1. ALL DATA'!C58</f>
        <v>Continuing to Improve Customer Access to Services</v>
      </c>
      <c r="C57" s="247" t="str">
        <f>'1. ALL DATA'!D58</f>
        <v>Plan for Amendments and Alterations to Customer Service Centre Complete
(August 2018)</v>
      </c>
      <c r="D57" s="149" t="str">
        <f>'1. ALL DATA'!H58</f>
        <v>On Track to be Achieved</v>
      </c>
      <c r="E57" s="161" t="s">
        <v>172</v>
      </c>
      <c r="F57" s="149" t="str">
        <f>'1. ALL DATA'!M58</f>
        <v>Fully Achieved</v>
      </c>
      <c r="G57" s="161" t="s">
        <v>172</v>
      </c>
      <c r="H57" s="112" t="str">
        <f>'1. ALL DATA'!R58</f>
        <v>Fully Achieved</v>
      </c>
      <c r="I57" s="161"/>
      <c r="J57" s="112" t="str">
        <f>'1. ALL DATA'!V58</f>
        <v>Update not provided</v>
      </c>
      <c r="AU57" s="32"/>
    </row>
    <row r="58" spans="1:47" s="121" customFormat="1" ht="94.5" x14ac:dyDescent="0.25">
      <c r="A58" s="147" t="str">
        <f>'1. ALL DATA'!A59</f>
        <v>VFM55</v>
      </c>
      <c r="B58" s="148" t="str">
        <f>'1. ALL DATA'!C59</f>
        <v xml:space="preserve">Maintain Commissioning Approach with Third Sector Partners </v>
      </c>
      <c r="C58" s="247" t="str">
        <f>'1. ALL DATA'!D59</f>
        <v>Procurement of at Least 2 Contract Opportunities via Third Sector Organisations
(March 2019)</v>
      </c>
      <c r="D58" s="149" t="str">
        <f>'1. ALL DATA'!H59</f>
        <v>Not yet due</v>
      </c>
      <c r="E58" s="317" t="s">
        <v>46</v>
      </c>
      <c r="F58" s="149" t="str">
        <f>'1. ALL DATA'!M59</f>
        <v>Not yet due</v>
      </c>
      <c r="G58" s="317" t="s">
        <v>46</v>
      </c>
      <c r="H58" s="112" t="str">
        <f>'1. ALL DATA'!R59</f>
        <v>Not yet due</v>
      </c>
      <c r="I58" s="161"/>
      <c r="J58" s="112" t="str">
        <f>'1. ALL DATA'!V59</f>
        <v>Update not provided</v>
      </c>
      <c r="K58" s="122"/>
      <c r="L58" s="122"/>
      <c r="M58" s="122"/>
      <c r="N58" s="123"/>
      <c r="O58" s="124"/>
      <c r="P58" s="124"/>
      <c r="Q58" s="124"/>
      <c r="R58" s="124"/>
      <c r="S58" s="125"/>
      <c r="T58" s="122"/>
      <c r="U58" s="122"/>
      <c r="V58" s="122"/>
      <c r="W58" s="122"/>
      <c r="X58" s="126"/>
      <c r="Y58" s="126"/>
      <c r="Z58" s="126"/>
      <c r="AA58" s="126"/>
      <c r="AB58" s="120"/>
      <c r="AC58" s="116"/>
      <c r="AD58" s="127"/>
      <c r="AE58" s="127"/>
      <c r="AF58" s="127"/>
      <c r="AG58" s="127"/>
      <c r="AH58" s="127"/>
      <c r="AI58" s="127"/>
      <c r="AJ58" s="127"/>
      <c r="AK58" s="127"/>
      <c r="AL58" s="127"/>
      <c r="AM58" s="127"/>
      <c r="AN58" s="127"/>
      <c r="AO58" s="127"/>
      <c r="AP58" s="127"/>
      <c r="AQ58" s="127"/>
      <c r="AR58" s="127"/>
      <c r="AS58" s="127"/>
      <c r="AT58" s="127"/>
      <c r="AU58" s="127"/>
    </row>
    <row r="59" spans="1:47" ht="99.75" customHeight="1" x14ac:dyDescent="0.25">
      <c r="A59" s="147" t="str">
        <f>'1. ALL DATA'!A60</f>
        <v>VFM56</v>
      </c>
      <c r="B59" s="148" t="str">
        <f>'1. ALL DATA'!C60</f>
        <v>Neighbourhood Fund Implementation</v>
      </c>
      <c r="C59" s="247" t="str">
        <f>'1. ALL DATA'!D60</f>
        <v>4 New Projects and 4 Existing Projects Taken to Completion</v>
      </c>
      <c r="D59" s="149" t="str">
        <f>'1. ALL DATA'!H60</f>
        <v>On Track to be Achieved</v>
      </c>
      <c r="E59" s="161" t="s">
        <v>172</v>
      </c>
      <c r="F59" s="149" t="str">
        <f>'1. ALL DATA'!M60</f>
        <v>On Track to be Achieved</v>
      </c>
      <c r="G59" s="327" t="s">
        <v>171</v>
      </c>
      <c r="H59" s="112" t="str">
        <f>'1. ALL DATA'!R60</f>
        <v>Fully Achieved</v>
      </c>
      <c r="I59" s="161"/>
      <c r="J59" s="112" t="str">
        <f>'1. ALL DATA'!V60</f>
        <v>Update not provided</v>
      </c>
    </row>
    <row r="60" spans="1:47" ht="99.75" customHeight="1" x14ac:dyDescent="0.25">
      <c r="A60" s="147" t="str">
        <f>'1. ALL DATA'!A61</f>
        <v>VFM57</v>
      </c>
      <c r="B60" s="148" t="str">
        <f>'1. ALL DATA'!C61</f>
        <v>Raise the Profile of Neighbourhood Fund (NF) and Councillor Community Fund (CCF)</v>
      </c>
      <c r="C60" s="247" t="str">
        <f>'1. ALL DATA'!D61</f>
        <v>Highlight Supported NF and CCF Projects Via Social Media Channels 
(March 2019)</v>
      </c>
      <c r="D60" s="149" t="str">
        <f>'1. ALL DATA'!H61</f>
        <v>Not yet due</v>
      </c>
      <c r="E60" s="317" t="s">
        <v>46</v>
      </c>
      <c r="F60" s="149" t="str">
        <f>'1. ALL DATA'!M61</f>
        <v>Not yet due</v>
      </c>
      <c r="G60" s="317" t="s">
        <v>46</v>
      </c>
      <c r="H60" s="112" t="str">
        <f>'1. ALL DATA'!R61</f>
        <v>Not yet due</v>
      </c>
      <c r="I60" s="161"/>
      <c r="J60" s="112" t="str">
        <f>'1. ALL DATA'!V61</f>
        <v>Update not provided</v>
      </c>
    </row>
    <row r="61" spans="1:47" ht="99.75" customHeight="1" x14ac:dyDescent="0.25">
      <c r="A61" s="263" t="str">
        <f>'1. ALL DATA'!A62</f>
        <v>VFM58</v>
      </c>
      <c r="B61" s="184" t="str">
        <f>'1. ALL DATA'!C62</f>
        <v>Brief Elected Members on New Councillor Community Fund (CCF)</v>
      </c>
      <c r="C61" s="264" t="str">
        <f>'1. ALL DATA'!D62</f>
        <v>Hold Member Workshop on the CCF Providing Guidance on Developing Community Projects 
(July 2018)</v>
      </c>
      <c r="D61" s="185" t="str">
        <f>'1. ALL DATA'!H62</f>
        <v>On Track to be Achieved</v>
      </c>
      <c r="E61" s="161" t="s">
        <v>172</v>
      </c>
      <c r="F61" s="185" t="str">
        <f>'1. ALL DATA'!M62</f>
        <v>Fully Achieved</v>
      </c>
      <c r="G61" s="161" t="s">
        <v>172</v>
      </c>
      <c r="H61" s="153" t="str">
        <f>'1. ALL DATA'!R62</f>
        <v>Fully Achieved</v>
      </c>
      <c r="I61" s="265"/>
      <c r="J61" s="153" t="str">
        <f>'1. ALL DATA'!V62</f>
        <v>Update not provided</v>
      </c>
    </row>
    <row r="62" spans="1:47" s="32" customFormat="1" x14ac:dyDescent="0.25">
      <c r="C62" s="40"/>
    </row>
    <row r="63" spans="1:47" s="32" customFormat="1" x14ac:dyDescent="0.25">
      <c r="C63" s="40"/>
    </row>
    <row r="64" spans="1:47" s="32" customFormat="1" x14ac:dyDescent="0.25">
      <c r="C64" s="40"/>
    </row>
    <row r="65" spans="3:3" s="32" customFormat="1" x14ac:dyDescent="0.25">
      <c r="C65" s="40"/>
    </row>
    <row r="66" spans="3:3" s="32" customFormat="1" x14ac:dyDescent="0.25">
      <c r="C66" s="40"/>
    </row>
    <row r="67" spans="3:3" s="32" customFormat="1" x14ac:dyDescent="0.25">
      <c r="C67" s="40"/>
    </row>
    <row r="68" spans="3:3" s="32" customFormat="1" x14ac:dyDescent="0.25">
      <c r="C68" s="40"/>
    </row>
    <row r="69" spans="3:3" s="32" customFormat="1" x14ac:dyDescent="0.25">
      <c r="C69" s="40"/>
    </row>
    <row r="70" spans="3:3" s="32" customFormat="1" x14ac:dyDescent="0.25">
      <c r="C70" s="40"/>
    </row>
    <row r="71" spans="3:3" s="32" customFormat="1" x14ac:dyDescent="0.25">
      <c r="C71" s="40"/>
    </row>
    <row r="72" spans="3:3" s="32" customFormat="1" x14ac:dyDescent="0.25">
      <c r="C72" s="40"/>
    </row>
    <row r="73" spans="3:3" s="32" customFormat="1" x14ac:dyDescent="0.25">
      <c r="C73" s="40"/>
    </row>
    <row r="74" spans="3:3" s="32" customFormat="1" x14ac:dyDescent="0.25">
      <c r="C74" s="40"/>
    </row>
    <row r="75" spans="3:3" s="32" customFormat="1" x14ac:dyDescent="0.25">
      <c r="C75" s="40"/>
    </row>
    <row r="76" spans="3:3" s="32" customFormat="1" x14ac:dyDescent="0.25">
      <c r="C76" s="40"/>
    </row>
    <row r="77" spans="3:3" s="32" customFormat="1" x14ac:dyDescent="0.25">
      <c r="C77" s="40"/>
    </row>
    <row r="78" spans="3:3" s="32" customFormat="1" x14ac:dyDescent="0.25">
      <c r="C78" s="40"/>
    </row>
    <row r="79" spans="3:3" s="32" customFormat="1" x14ac:dyDescent="0.25">
      <c r="C79" s="40"/>
    </row>
    <row r="80" spans="3:3" x14ac:dyDescent="0.25">
      <c r="C80" s="40"/>
    </row>
  </sheetData>
  <sheetProtection autoFilter="0"/>
  <autoFilter ref="A2:J61"/>
  <conditionalFormatting sqref="I43 I51 D4:D61 F4:F61 H4:H61 J4:J61">
    <cfRule type="containsText" dxfId="1408" priority="8286" operator="containsText" text="On track to be achieved">
      <formula>NOT(ISERROR(SEARCH("On track to be achieved",D4)))</formula>
    </cfRule>
    <cfRule type="containsText" dxfId="1407" priority="8299" operator="containsText" text="Deferred">
      <formula>NOT(ISERROR(SEARCH("Deferred",D4)))</formula>
    </cfRule>
    <cfRule type="containsText" dxfId="1406" priority="8300" operator="containsText" text="Deleted">
      <formula>NOT(ISERROR(SEARCH("Deleted",D4)))</formula>
    </cfRule>
    <cfRule type="containsText" dxfId="1405" priority="8301" operator="containsText" text="In Danger of Falling Behind Target">
      <formula>NOT(ISERROR(SEARCH("In Danger of Falling Behind Target",D4)))</formula>
    </cfRule>
    <cfRule type="containsText" dxfId="1404" priority="8302" operator="containsText" text="Not yet due">
      <formula>NOT(ISERROR(SEARCH("Not yet due",D4)))</formula>
    </cfRule>
    <cfRule type="containsText" dxfId="1403" priority="8305" operator="containsText" text="Update not Provided">
      <formula>NOT(ISERROR(SEARCH("Update not Provided",D4)))</formula>
    </cfRule>
    <cfRule type="containsText" dxfId="1402" priority="8306" operator="containsText" text="Not yet due">
      <formula>NOT(ISERROR(SEARCH("Not yet due",D4)))</formula>
    </cfRule>
    <cfRule type="containsText" dxfId="1401" priority="8307" operator="containsText" text="Completed Behind Schedule">
      <formula>NOT(ISERROR(SEARCH("Completed Behind Schedule",D4)))</formula>
    </cfRule>
    <cfRule type="containsText" dxfId="1400" priority="8308" operator="containsText" text="Off Target">
      <formula>NOT(ISERROR(SEARCH("Off Target",D4)))</formula>
    </cfRule>
    <cfRule type="containsText" dxfId="1399" priority="8309" operator="containsText" text="On Track to be Achieved">
      <formula>NOT(ISERROR(SEARCH("On Track to be Achieved",D4)))</formula>
    </cfRule>
    <cfRule type="containsText" dxfId="1398" priority="8310" operator="containsText" text="Fully Achieved">
      <formula>NOT(ISERROR(SEARCH("Fully Achieved",D4)))</formula>
    </cfRule>
    <cfRule type="containsText" dxfId="1397" priority="8311" operator="containsText" text="Not yet due">
      <formula>NOT(ISERROR(SEARCH("Not yet due",D4)))</formula>
    </cfRule>
    <cfRule type="containsText" dxfId="1396" priority="8312" operator="containsText" text="Not Yet Due">
      <formula>NOT(ISERROR(SEARCH("Not Yet Due",D4)))</formula>
    </cfRule>
    <cfRule type="containsText" dxfId="1395" priority="8313" operator="containsText" text="Deferred">
      <formula>NOT(ISERROR(SEARCH("Deferred",D4)))</formula>
    </cfRule>
    <cfRule type="containsText" dxfId="1394" priority="8314" operator="containsText" text="Deleted">
      <formula>NOT(ISERROR(SEARCH("Deleted",D4)))</formula>
    </cfRule>
    <cfRule type="containsText" dxfId="1393" priority="8315" operator="containsText" text="In Danger of Falling Behind Target">
      <formula>NOT(ISERROR(SEARCH("In Danger of Falling Behind Target",D4)))</formula>
    </cfRule>
    <cfRule type="containsText" dxfId="1392" priority="8316" operator="containsText" text="Not yet due">
      <formula>NOT(ISERROR(SEARCH("Not yet due",D4)))</formula>
    </cfRule>
    <cfRule type="containsText" dxfId="1391" priority="8318" operator="containsText" text="Completed Behind Schedule">
      <formula>NOT(ISERROR(SEARCH("Completed Behind Schedule",D4)))</formula>
    </cfRule>
    <cfRule type="containsText" dxfId="1390" priority="8319" operator="containsText" text="Off Target">
      <formula>NOT(ISERROR(SEARCH("Off Target",D4)))</formula>
    </cfRule>
    <cfRule type="containsText" dxfId="1389" priority="8320" operator="containsText" text="In Danger of Falling Behind Target">
      <formula>NOT(ISERROR(SEARCH("In Danger of Falling Behind Target",D4)))</formula>
    </cfRule>
    <cfRule type="containsText" dxfId="1388" priority="8321" operator="containsText" text="On Track to be Achieved">
      <formula>NOT(ISERROR(SEARCH("On Track to be Achieved",D4)))</formula>
    </cfRule>
    <cfRule type="containsText" dxfId="1387" priority="8322" operator="containsText" text="Fully Achieved">
      <formula>NOT(ISERROR(SEARCH("Fully Achieved",D4)))</formula>
    </cfRule>
    <cfRule type="containsText" dxfId="1386" priority="8338" operator="containsText" text="Update not Provided">
      <formula>NOT(ISERROR(SEARCH("Update not Provided",D4)))</formula>
    </cfRule>
    <cfRule type="containsText" dxfId="1385" priority="8339" operator="containsText" text="Not yet due">
      <formula>NOT(ISERROR(SEARCH("Not yet due",D4)))</formula>
    </cfRule>
    <cfRule type="containsText" dxfId="1384" priority="8340" operator="containsText" text="Completed Behind Schedule">
      <formula>NOT(ISERROR(SEARCH("Completed Behind Schedule",D4)))</formula>
    </cfRule>
    <cfRule type="containsText" dxfId="1383" priority="8341" operator="containsText" text="Off Target">
      <formula>NOT(ISERROR(SEARCH("Off Target",D4)))</formula>
    </cfRule>
    <cfRule type="containsText" dxfId="1382" priority="8342" operator="containsText" text="In Danger of Falling Behind Target">
      <formula>NOT(ISERROR(SEARCH("In Danger of Falling Behind Target",D4)))</formula>
    </cfRule>
    <cfRule type="containsText" dxfId="1381" priority="8343" operator="containsText" text="On Track to be Achieved">
      <formula>NOT(ISERROR(SEARCH("On Track to be Achieved",D4)))</formula>
    </cfRule>
    <cfRule type="containsText" dxfId="1380" priority="8344" operator="containsText" text="Fully Achieved">
      <formula>NOT(ISERROR(SEARCH("Fully Achieved",D4)))</formula>
    </cfRule>
    <cfRule type="containsText" dxfId="1379" priority="8345" operator="containsText" text="Fully Achieved">
      <formula>NOT(ISERROR(SEARCH("Fully Achieved",D4)))</formula>
    </cfRule>
    <cfRule type="containsText" dxfId="1378" priority="8346" operator="containsText" text="Fully Achieved">
      <formula>NOT(ISERROR(SEARCH("Fully Achieved",D4)))</formula>
    </cfRule>
    <cfRule type="containsText" dxfId="1377" priority="8366" operator="containsText" text="Deferred">
      <formula>NOT(ISERROR(SEARCH("Deferred",D4)))</formula>
    </cfRule>
    <cfRule type="containsText" dxfId="1376" priority="8367" operator="containsText" text="Deleted">
      <formula>NOT(ISERROR(SEARCH("Deleted",D4)))</formula>
    </cfRule>
    <cfRule type="containsText" dxfId="1375" priority="8368" operator="containsText" text="In Danger of Falling Behind Target">
      <formula>NOT(ISERROR(SEARCH("In Danger of Falling Behind Target",D4)))</formula>
    </cfRule>
    <cfRule type="containsText" dxfId="1374" priority="8369" operator="containsText" text="Not yet due">
      <formula>NOT(ISERROR(SEARCH("Not yet due",D4)))</formula>
    </cfRule>
    <cfRule type="containsText" dxfId="1373" priority="8370" operator="containsText" text="Update not Provided">
      <formula>NOT(ISERROR(SEARCH("Update not Provided",D4)))</formula>
    </cfRule>
  </conditionalFormatting>
  <conditionalFormatting sqref="Y5:Y6">
    <cfRule type="containsText" dxfId="1372" priority="8250" operator="containsText" text="On track to be achieved">
      <formula>NOT(ISERROR(SEARCH("On track to be achieved",Y5)))</formula>
    </cfRule>
    <cfRule type="containsText" dxfId="1371" priority="8251" operator="containsText" text="Deferred">
      <formula>NOT(ISERROR(SEARCH("Deferred",Y5)))</formula>
    </cfRule>
    <cfRule type="containsText" dxfId="1370" priority="8252" operator="containsText" text="Deleted">
      <formula>NOT(ISERROR(SEARCH("Deleted",Y5)))</formula>
    </cfRule>
    <cfRule type="containsText" dxfId="1369" priority="8253" operator="containsText" text="In Danger of Falling Behind Target">
      <formula>NOT(ISERROR(SEARCH("In Danger of Falling Behind Target",Y5)))</formula>
    </cfRule>
    <cfRule type="containsText" dxfId="1368" priority="8254" operator="containsText" text="Not yet due">
      <formula>NOT(ISERROR(SEARCH("Not yet due",Y5)))</formula>
    </cfRule>
    <cfRule type="containsText" dxfId="1367" priority="8255" operator="containsText" text="Update not Provided">
      <formula>NOT(ISERROR(SEARCH("Update not Provided",Y5)))</formula>
    </cfRule>
    <cfRule type="containsText" dxfId="1366" priority="8256" operator="containsText" text="Not yet due">
      <formula>NOT(ISERROR(SEARCH("Not yet due",Y5)))</formula>
    </cfRule>
    <cfRule type="containsText" dxfId="1365" priority="8257" operator="containsText" text="Completed Behind Schedule">
      <formula>NOT(ISERROR(SEARCH("Completed Behind Schedule",Y5)))</formula>
    </cfRule>
    <cfRule type="containsText" dxfId="1364" priority="8258" operator="containsText" text="Off Target">
      <formula>NOT(ISERROR(SEARCH("Off Target",Y5)))</formula>
    </cfRule>
    <cfRule type="containsText" dxfId="1363" priority="8259" operator="containsText" text="On Track to be Achieved">
      <formula>NOT(ISERROR(SEARCH("On Track to be Achieved",Y5)))</formula>
    </cfRule>
    <cfRule type="containsText" dxfId="1362" priority="8260" operator="containsText" text="Fully Achieved">
      <formula>NOT(ISERROR(SEARCH("Fully Achieved",Y5)))</formula>
    </cfRule>
    <cfRule type="containsText" dxfId="1361" priority="8261" operator="containsText" text="Not yet due">
      <formula>NOT(ISERROR(SEARCH("Not yet due",Y5)))</formula>
    </cfRule>
    <cfRule type="containsText" dxfId="1360" priority="8262" operator="containsText" text="Not Yet Due">
      <formula>NOT(ISERROR(SEARCH("Not Yet Due",Y5)))</formula>
    </cfRule>
    <cfRule type="containsText" dxfId="1359" priority="8263" operator="containsText" text="Deferred">
      <formula>NOT(ISERROR(SEARCH("Deferred",Y5)))</formula>
    </cfRule>
    <cfRule type="containsText" dxfId="1358" priority="8264" operator="containsText" text="Deleted">
      <formula>NOT(ISERROR(SEARCH("Deleted",Y5)))</formula>
    </cfRule>
    <cfRule type="containsText" dxfId="1357" priority="8265" operator="containsText" text="In Danger of Falling Behind Target">
      <formula>NOT(ISERROR(SEARCH("In Danger of Falling Behind Target",Y5)))</formula>
    </cfRule>
    <cfRule type="containsText" dxfId="1356" priority="8266" operator="containsText" text="Not yet due">
      <formula>NOT(ISERROR(SEARCH("Not yet due",Y5)))</formula>
    </cfRule>
    <cfRule type="containsText" dxfId="1355" priority="8267" operator="containsText" text="Completed Behind Schedule">
      <formula>NOT(ISERROR(SEARCH("Completed Behind Schedule",Y5)))</formula>
    </cfRule>
    <cfRule type="containsText" dxfId="1354" priority="8268" operator="containsText" text="Off Target">
      <formula>NOT(ISERROR(SEARCH("Off Target",Y5)))</formula>
    </cfRule>
    <cfRule type="containsText" dxfId="1353" priority="8269" operator="containsText" text="In Danger of Falling Behind Target">
      <formula>NOT(ISERROR(SEARCH("In Danger of Falling Behind Target",Y5)))</formula>
    </cfRule>
    <cfRule type="containsText" dxfId="1352" priority="8270" operator="containsText" text="On Track to be Achieved">
      <formula>NOT(ISERROR(SEARCH("On Track to be Achieved",Y5)))</formula>
    </cfRule>
    <cfRule type="containsText" dxfId="1351" priority="8271" operator="containsText" text="Fully Achieved">
      <formula>NOT(ISERROR(SEARCH("Fully Achieved",Y5)))</formula>
    </cfRule>
    <cfRule type="containsText" dxfId="1350" priority="8272" operator="containsText" text="Update not Provided">
      <formula>NOT(ISERROR(SEARCH("Update not Provided",Y5)))</formula>
    </cfRule>
    <cfRule type="containsText" dxfId="1349" priority="8273" operator="containsText" text="Not yet due">
      <formula>NOT(ISERROR(SEARCH("Not yet due",Y5)))</formula>
    </cfRule>
    <cfRule type="containsText" dxfId="1348" priority="8274" operator="containsText" text="Completed Behind Schedule">
      <formula>NOT(ISERROR(SEARCH("Completed Behind Schedule",Y5)))</formula>
    </cfRule>
    <cfRule type="containsText" dxfId="1347" priority="8275" operator="containsText" text="Off Target">
      <formula>NOT(ISERROR(SEARCH("Off Target",Y5)))</formula>
    </cfRule>
    <cfRule type="containsText" dxfId="1346" priority="8276" operator="containsText" text="In Danger of Falling Behind Target">
      <formula>NOT(ISERROR(SEARCH("In Danger of Falling Behind Target",Y5)))</formula>
    </cfRule>
    <cfRule type="containsText" dxfId="1345" priority="8277" operator="containsText" text="On Track to be Achieved">
      <formula>NOT(ISERROR(SEARCH("On Track to be Achieved",Y5)))</formula>
    </cfRule>
    <cfRule type="containsText" dxfId="1344" priority="8278" operator="containsText" text="Fully Achieved">
      <formula>NOT(ISERROR(SEARCH("Fully Achieved",Y5)))</formula>
    </cfRule>
    <cfRule type="containsText" dxfId="1343" priority="8279" operator="containsText" text="Fully Achieved">
      <formula>NOT(ISERROR(SEARCH("Fully Achieved",Y5)))</formula>
    </cfRule>
    <cfRule type="containsText" dxfId="1342" priority="8280" operator="containsText" text="Fully Achieved">
      <formula>NOT(ISERROR(SEARCH("Fully Achieved",Y5)))</formula>
    </cfRule>
    <cfRule type="containsText" dxfId="1341" priority="8281" operator="containsText" text="Deferred">
      <formula>NOT(ISERROR(SEARCH("Deferred",Y5)))</formula>
    </cfRule>
    <cfRule type="containsText" dxfId="1340" priority="8282" operator="containsText" text="Deleted">
      <formula>NOT(ISERROR(SEARCH("Deleted",Y5)))</formula>
    </cfRule>
    <cfRule type="containsText" dxfId="1339" priority="8283" operator="containsText" text="In Danger of Falling Behind Target">
      <formula>NOT(ISERROR(SEARCH("In Danger of Falling Behind Target",Y5)))</formula>
    </cfRule>
    <cfRule type="containsText" dxfId="1338" priority="8284" operator="containsText" text="Not yet due">
      <formula>NOT(ISERROR(SEARCH("Not yet due",Y5)))</formula>
    </cfRule>
    <cfRule type="containsText" dxfId="1337" priority="8285" operator="containsText" text="Update not Provided">
      <formula>NOT(ISERROR(SEARCH("Update not Provided",Y5)))</formula>
    </cfRule>
  </conditionalFormatting>
  <conditionalFormatting sqref="J1:J1048576">
    <cfRule type="containsText" dxfId="1336" priority="6520" operator="containsText" text="numerical outturn within 5% tolerance">
      <formula>NOT(ISERROR(SEARCH("numerical outturn within 5% tolerance",J1)))</formula>
    </cfRule>
    <cfRule type="containsText" dxfId="1335" priority="6521" operator="containsText" text="Target Partially Met">
      <formula>NOT(ISERROR(SEARCH("Target Partially Met",J1)))</formula>
    </cfRule>
  </conditionalFormatting>
  <conditionalFormatting sqref="I43">
    <cfRule type="containsText" dxfId="1334" priority="6088" operator="containsText" text="On track to be achieved">
      <formula>NOT(ISERROR(SEARCH("On track to be achieved",I43)))</formula>
    </cfRule>
    <cfRule type="containsText" dxfId="1333" priority="6089" operator="containsText" text="Deferred">
      <formula>NOT(ISERROR(SEARCH("Deferred",I43)))</formula>
    </cfRule>
    <cfRule type="containsText" dxfId="1332" priority="6090" operator="containsText" text="Deleted">
      <formula>NOT(ISERROR(SEARCH("Deleted",I43)))</formula>
    </cfRule>
    <cfRule type="containsText" dxfId="1331" priority="6091" operator="containsText" text="In Danger of Falling Behind Target">
      <formula>NOT(ISERROR(SEARCH("In Danger of Falling Behind Target",I43)))</formula>
    </cfRule>
    <cfRule type="containsText" dxfId="1330" priority="6092" operator="containsText" text="Not yet due">
      <formula>NOT(ISERROR(SEARCH("Not yet due",I43)))</formula>
    </cfRule>
    <cfRule type="containsText" dxfId="1329" priority="6093" operator="containsText" text="Update not Provided">
      <formula>NOT(ISERROR(SEARCH("Update not Provided",I43)))</formula>
    </cfRule>
    <cfRule type="containsText" dxfId="1328" priority="6094" operator="containsText" text="Not yet due">
      <formula>NOT(ISERROR(SEARCH("Not yet due",I43)))</formula>
    </cfRule>
    <cfRule type="containsText" dxfId="1327" priority="6095" operator="containsText" text="Completed Behind Schedule">
      <formula>NOT(ISERROR(SEARCH("Completed Behind Schedule",I43)))</formula>
    </cfRule>
    <cfRule type="containsText" dxfId="1326" priority="6096" operator="containsText" text="Off Target">
      <formula>NOT(ISERROR(SEARCH("Off Target",I43)))</formula>
    </cfRule>
    <cfRule type="containsText" dxfId="1325" priority="6097" operator="containsText" text="On Track to be Achieved">
      <formula>NOT(ISERROR(SEARCH("On Track to be Achieved",I43)))</formula>
    </cfRule>
    <cfRule type="containsText" dxfId="1324" priority="6098" operator="containsText" text="Fully Achieved">
      <formula>NOT(ISERROR(SEARCH("Fully Achieved",I43)))</formula>
    </cfRule>
    <cfRule type="containsText" dxfId="1323" priority="6099" operator="containsText" text="Not yet due">
      <formula>NOT(ISERROR(SEARCH("Not yet due",I43)))</formula>
    </cfRule>
    <cfRule type="containsText" dxfId="1322" priority="6100" operator="containsText" text="Not Yet Due">
      <formula>NOT(ISERROR(SEARCH("Not Yet Due",I43)))</formula>
    </cfRule>
    <cfRule type="containsText" dxfId="1321" priority="6101" operator="containsText" text="Deferred">
      <formula>NOT(ISERROR(SEARCH("Deferred",I43)))</formula>
    </cfRule>
    <cfRule type="containsText" dxfId="1320" priority="6102" operator="containsText" text="Deleted">
      <formula>NOT(ISERROR(SEARCH("Deleted",I43)))</formula>
    </cfRule>
    <cfRule type="containsText" dxfId="1319" priority="6103" operator="containsText" text="In Danger of Falling Behind Target">
      <formula>NOT(ISERROR(SEARCH("In Danger of Falling Behind Target",I43)))</formula>
    </cfRule>
    <cfRule type="containsText" dxfId="1318" priority="6104" operator="containsText" text="Not yet due">
      <formula>NOT(ISERROR(SEARCH("Not yet due",I43)))</formula>
    </cfRule>
    <cfRule type="containsText" dxfId="1317" priority="6105" operator="containsText" text="Completed Behind Schedule">
      <formula>NOT(ISERROR(SEARCH("Completed Behind Schedule",I43)))</formula>
    </cfRule>
    <cfRule type="containsText" dxfId="1316" priority="6106" operator="containsText" text="Off Target">
      <formula>NOT(ISERROR(SEARCH("Off Target",I43)))</formula>
    </cfRule>
    <cfRule type="containsText" dxfId="1315" priority="6107" operator="containsText" text="In Danger of Falling Behind Target">
      <formula>NOT(ISERROR(SEARCH("In Danger of Falling Behind Target",I43)))</formula>
    </cfRule>
    <cfRule type="containsText" dxfId="1314" priority="6108" operator="containsText" text="On Track to be Achieved">
      <formula>NOT(ISERROR(SEARCH("On Track to be Achieved",I43)))</formula>
    </cfRule>
    <cfRule type="containsText" dxfId="1313" priority="6109" operator="containsText" text="Fully Achieved">
      <formula>NOT(ISERROR(SEARCH("Fully Achieved",I43)))</formula>
    </cfRule>
    <cfRule type="containsText" dxfId="1312" priority="6110" operator="containsText" text="Update not Provided">
      <formula>NOT(ISERROR(SEARCH("Update not Provided",I43)))</formula>
    </cfRule>
    <cfRule type="containsText" dxfId="1311" priority="6111" operator="containsText" text="Not yet due">
      <formula>NOT(ISERROR(SEARCH("Not yet due",I43)))</formula>
    </cfRule>
    <cfRule type="containsText" dxfId="1310" priority="6112" operator="containsText" text="Completed Behind Schedule">
      <formula>NOT(ISERROR(SEARCH("Completed Behind Schedule",I43)))</formula>
    </cfRule>
    <cfRule type="containsText" dxfId="1309" priority="6113" operator="containsText" text="Off Target">
      <formula>NOT(ISERROR(SEARCH("Off Target",I43)))</formula>
    </cfRule>
    <cfRule type="containsText" dxfId="1308" priority="6114" operator="containsText" text="In Danger of Falling Behind Target">
      <formula>NOT(ISERROR(SEARCH("In Danger of Falling Behind Target",I43)))</formula>
    </cfRule>
    <cfRule type="containsText" dxfId="1307" priority="6115" operator="containsText" text="On Track to be Achieved">
      <formula>NOT(ISERROR(SEARCH("On Track to be Achieved",I43)))</formula>
    </cfRule>
    <cfRule type="containsText" dxfId="1306" priority="6116" operator="containsText" text="Fully Achieved">
      <formula>NOT(ISERROR(SEARCH("Fully Achieved",I43)))</formula>
    </cfRule>
    <cfRule type="containsText" dxfId="1305" priority="6117" operator="containsText" text="Fully Achieved">
      <formula>NOT(ISERROR(SEARCH("Fully Achieved",I43)))</formula>
    </cfRule>
    <cfRule type="containsText" dxfId="1304" priority="6118" operator="containsText" text="Fully Achieved">
      <formula>NOT(ISERROR(SEARCH("Fully Achieved",I43)))</formula>
    </cfRule>
    <cfRule type="containsText" dxfId="1303" priority="6119" operator="containsText" text="Deferred">
      <formula>NOT(ISERROR(SEARCH("Deferred",I43)))</formula>
    </cfRule>
    <cfRule type="containsText" dxfId="1302" priority="6120" operator="containsText" text="Deleted">
      <formula>NOT(ISERROR(SEARCH("Deleted",I43)))</formula>
    </cfRule>
    <cfRule type="containsText" dxfId="1301" priority="6121" operator="containsText" text="In Danger of Falling Behind Target">
      <formula>NOT(ISERROR(SEARCH("In Danger of Falling Behind Target",I43)))</formula>
    </cfRule>
    <cfRule type="containsText" dxfId="1300" priority="6122" operator="containsText" text="Not yet due">
      <formula>NOT(ISERROR(SEARCH("Not yet due",I43)))</formula>
    </cfRule>
    <cfRule type="containsText" dxfId="1299" priority="6123" operator="containsText" text="Update not Provided">
      <formula>NOT(ISERROR(SEARCH("Update not Provided",I43)))</formula>
    </cfRule>
  </conditionalFormatting>
  <conditionalFormatting sqref="I51">
    <cfRule type="containsText" dxfId="1298" priority="6016" operator="containsText" text="On track to be achieved">
      <formula>NOT(ISERROR(SEARCH("On track to be achieved",I51)))</formula>
    </cfRule>
    <cfRule type="containsText" dxfId="1297" priority="6017" operator="containsText" text="Deferred">
      <formula>NOT(ISERROR(SEARCH("Deferred",I51)))</formula>
    </cfRule>
    <cfRule type="containsText" dxfId="1296" priority="6018" operator="containsText" text="Deleted">
      <formula>NOT(ISERROR(SEARCH("Deleted",I51)))</formula>
    </cfRule>
    <cfRule type="containsText" dxfId="1295" priority="6019" operator="containsText" text="In Danger of Falling Behind Target">
      <formula>NOT(ISERROR(SEARCH("In Danger of Falling Behind Target",I51)))</formula>
    </cfRule>
    <cfRule type="containsText" dxfId="1294" priority="6020" operator="containsText" text="Not yet due">
      <formula>NOT(ISERROR(SEARCH("Not yet due",I51)))</formula>
    </cfRule>
    <cfRule type="containsText" dxfId="1293" priority="6021" operator="containsText" text="Update not Provided">
      <formula>NOT(ISERROR(SEARCH("Update not Provided",I51)))</formula>
    </cfRule>
    <cfRule type="containsText" dxfId="1292" priority="6022" operator="containsText" text="Not yet due">
      <formula>NOT(ISERROR(SEARCH("Not yet due",I51)))</formula>
    </cfRule>
    <cfRule type="containsText" dxfId="1291" priority="6023" operator="containsText" text="Completed Behind Schedule">
      <formula>NOT(ISERROR(SEARCH("Completed Behind Schedule",I51)))</formula>
    </cfRule>
    <cfRule type="containsText" dxfId="1290" priority="6024" operator="containsText" text="Off Target">
      <formula>NOT(ISERROR(SEARCH("Off Target",I51)))</formula>
    </cfRule>
    <cfRule type="containsText" dxfId="1289" priority="6025" operator="containsText" text="On Track to be Achieved">
      <formula>NOT(ISERROR(SEARCH("On Track to be Achieved",I51)))</formula>
    </cfRule>
    <cfRule type="containsText" dxfId="1288" priority="6026" operator="containsText" text="Fully Achieved">
      <formula>NOT(ISERROR(SEARCH("Fully Achieved",I51)))</formula>
    </cfRule>
    <cfRule type="containsText" dxfId="1287" priority="6027" operator="containsText" text="Not yet due">
      <formula>NOT(ISERROR(SEARCH("Not yet due",I51)))</formula>
    </cfRule>
    <cfRule type="containsText" dxfId="1286" priority="6028" operator="containsText" text="Not Yet Due">
      <formula>NOT(ISERROR(SEARCH("Not Yet Due",I51)))</formula>
    </cfRule>
    <cfRule type="containsText" dxfId="1285" priority="6029" operator="containsText" text="Deferred">
      <formula>NOT(ISERROR(SEARCH("Deferred",I51)))</formula>
    </cfRule>
    <cfRule type="containsText" dxfId="1284" priority="6030" operator="containsText" text="Deleted">
      <formula>NOT(ISERROR(SEARCH("Deleted",I51)))</formula>
    </cfRule>
    <cfRule type="containsText" dxfId="1283" priority="6031" operator="containsText" text="In Danger of Falling Behind Target">
      <formula>NOT(ISERROR(SEARCH("In Danger of Falling Behind Target",I51)))</formula>
    </cfRule>
    <cfRule type="containsText" dxfId="1282" priority="6032" operator="containsText" text="Not yet due">
      <formula>NOT(ISERROR(SEARCH("Not yet due",I51)))</formula>
    </cfRule>
    <cfRule type="containsText" dxfId="1281" priority="6033" operator="containsText" text="Completed Behind Schedule">
      <formula>NOT(ISERROR(SEARCH("Completed Behind Schedule",I51)))</formula>
    </cfRule>
    <cfRule type="containsText" dxfId="1280" priority="6034" operator="containsText" text="Off Target">
      <formula>NOT(ISERROR(SEARCH("Off Target",I51)))</formula>
    </cfRule>
    <cfRule type="containsText" dxfId="1279" priority="6035" operator="containsText" text="In Danger of Falling Behind Target">
      <formula>NOT(ISERROR(SEARCH("In Danger of Falling Behind Target",I51)))</formula>
    </cfRule>
    <cfRule type="containsText" dxfId="1278" priority="6036" operator="containsText" text="On Track to be Achieved">
      <formula>NOT(ISERROR(SEARCH("On Track to be Achieved",I51)))</formula>
    </cfRule>
    <cfRule type="containsText" dxfId="1277" priority="6037" operator="containsText" text="Fully Achieved">
      <formula>NOT(ISERROR(SEARCH("Fully Achieved",I51)))</formula>
    </cfRule>
    <cfRule type="containsText" dxfId="1276" priority="6038" operator="containsText" text="Update not Provided">
      <formula>NOT(ISERROR(SEARCH("Update not Provided",I51)))</formula>
    </cfRule>
    <cfRule type="containsText" dxfId="1275" priority="6039" operator="containsText" text="Not yet due">
      <formula>NOT(ISERROR(SEARCH("Not yet due",I51)))</formula>
    </cfRule>
    <cfRule type="containsText" dxfId="1274" priority="6040" operator="containsText" text="Completed Behind Schedule">
      <formula>NOT(ISERROR(SEARCH("Completed Behind Schedule",I51)))</formula>
    </cfRule>
    <cfRule type="containsText" dxfId="1273" priority="6041" operator="containsText" text="Off Target">
      <formula>NOT(ISERROR(SEARCH("Off Target",I51)))</formula>
    </cfRule>
    <cfRule type="containsText" dxfId="1272" priority="6042" operator="containsText" text="In Danger of Falling Behind Target">
      <formula>NOT(ISERROR(SEARCH("In Danger of Falling Behind Target",I51)))</formula>
    </cfRule>
    <cfRule type="containsText" dxfId="1271" priority="6043" operator="containsText" text="On Track to be Achieved">
      <formula>NOT(ISERROR(SEARCH("On Track to be Achieved",I51)))</formula>
    </cfRule>
    <cfRule type="containsText" dxfId="1270" priority="6044" operator="containsText" text="Fully Achieved">
      <formula>NOT(ISERROR(SEARCH("Fully Achieved",I51)))</formula>
    </cfRule>
    <cfRule type="containsText" dxfId="1269" priority="6045" operator="containsText" text="Fully Achieved">
      <formula>NOT(ISERROR(SEARCH("Fully Achieved",I51)))</formula>
    </cfRule>
    <cfRule type="containsText" dxfId="1268" priority="6046" operator="containsText" text="Fully Achieved">
      <formula>NOT(ISERROR(SEARCH("Fully Achieved",I51)))</formula>
    </cfRule>
    <cfRule type="containsText" dxfId="1267" priority="6047" operator="containsText" text="Deferred">
      <formula>NOT(ISERROR(SEARCH("Deferred",I51)))</formula>
    </cfRule>
    <cfRule type="containsText" dxfId="1266" priority="6048" operator="containsText" text="Deleted">
      <formula>NOT(ISERROR(SEARCH("Deleted",I51)))</formula>
    </cfRule>
    <cfRule type="containsText" dxfId="1265" priority="6049" operator="containsText" text="In Danger of Falling Behind Target">
      <formula>NOT(ISERROR(SEARCH("In Danger of Falling Behind Target",I51)))</formula>
    </cfRule>
    <cfRule type="containsText" dxfId="1264" priority="6050" operator="containsText" text="Not yet due">
      <formula>NOT(ISERROR(SEARCH("Not yet due",I51)))</formula>
    </cfRule>
    <cfRule type="containsText" dxfId="1263" priority="6051" operator="containsText" text="Update not Provided">
      <formula>NOT(ISERROR(SEARCH("Update not Provided",I51)))</formula>
    </cfRule>
  </conditionalFormatting>
  <conditionalFormatting sqref="I4:I12">
    <cfRule type="containsText" dxfId="1262" priority="3100" operator="containsText" text="On track to be achieved">
      <formula>NOT(ISERROR(SEARCH("On track to be achieved",I4)))</formula>
    </cfRule>
    <cfRule type="containsText" dxfId="1261" priority="3101" operator="containsText" text="Deferred">
      <formula>NOT(ISERROR(SEARCH("Deferred",I4)))</formula>
    </cfRule>
    <cfRule type="containsText" dxfId="1260" priority="3102" operator="containsText" text="Deleted">
      <formula>NOT(ISERROR(SEARCH("Deleted",I4)))</formula>
    </cfRule>
    <cfRule type="containsText" dxfId="1259" priority="3103" operator="containsText" text="In Danger of Falling Behind Target">
      <formula>NOT(ISERROR(SEARCH("In Danger of Falling Behind Target",I4)))</formula>
    </cfRule>
    <cfRule type="containsText" dxfId="1258" priority="3104" operator="containsText" text="Not yet due">
      <formula>NOT(ISERROR(SEARCH("Not yet due",I4)))</formula>
    </cfRule>
    <cfRule type="containsText" dxfId="1257" priority="3105" operator="containsText" text="Update not Provided">
      <formula>NOT(ISERROR(SEARCH("Update not Provided",I4)))</formula>
    </cfRule>
    <cfRule type="containsText" dxfId="1256" priority="3106" operator="containsText" text="Not yet due">
      <formula>NOT(ISERROR(SEARCH("Not yet due",I4)))</formula>
    </cfRule>
    <cfRule type="containsText" dxfId="1255" priority="3107" operator="containsText" text="Completed Behind Schedule">
      <formula>NOT(ISERROR(SEARCH("Completed Behind Schedule",I4)))</formula>
    </cfRule>
    <cfRule type="containsText" dxfId="1254" priority="3108" operator="containsText" text="Off Target">
      <formula>NOT(ISERROR(SEARCH("Off Target",I4)))</formula>
    </cfRule>
    <cfRule type="containsText" dxfId="1253" priority="3109" operator="containsText" text="On Track to be Achieved">
      <formula>NOT(ISERROR(SEARCH("On Track to be Achieved",I4)))</formula>
    </cfRule>
    <cfRule type="containsText" dxfId="1252" priority="3110" operator="containsText" text="Fully Achieved">
      <formula>NOT(ISERROR(SEARCH("Fully Achieved",I4)))</formula>
    </cfRule>
    <cfRule type="containsText" dxfId="1251" priority="3111" operator="containsText" text="Not yet due">
      <formula>NOT(ISERROR(SEARCH("Not yet due",I4)))</formula>
    </cfRule>
    <cfRule type="containsText" dxfId="1250" priority="3112" operator="containsText" text="Not Yet Due">
      <formula>NOT(ISERROR(SEARCH("Not Yet Due",I4)))</formula>
    </cfRule>
    <cfRule type="containsText" dxfId="1249" priority="3113" operator="containsText" text="Deferred">
      <formula>NOT(ISERROR(SEARCH("Deferred",I4)))</formula>
    </cfRule>
    <cfRule type="containsText" dxfId="1248" priority="3114" operator="containsText" text="Deleted">
      <formula>NOT(ISERROR(SEARCH("Deleted",I4)))</formula>
    </cfRule>
    <cfRule type="containsText" dxfId="1247" priority="3115" operator="containsText" text="In Danger of Falling Behind Target">
      <formula>NOT(ISERROR(SEARCH("In Danger of Falling Behind Target",I4)))</formula>
    </cfRule>
    <cfRule type="containsText" dxfId="1246" priority="3116" operator="containsText" text="Not yet due">
      <formula>NOT(ISERROR(SEARCH("Not yet due",I4)))</formula>
    </cfRule>
    <cfRule type="containsText" dxfId="1245" priority="3117" operator="containsText" text="Completed Behind Schedule">
      <formula>NOT(ISERROR(SEARCH("Completed Behind Schedule",I4)))</formula>
    </cfRule>
    <cfRule type="containsText" dxfId="1244" priority="3118" operator="containsText" text="Off Target">
      <formula>NOT(ISERROR(SEARCH("Off Target",I4)))</formula>
    </cfRule>
    <cfRule type="containsText" dxfId="1243" priority="3119" operator="containsText" text="In Danger of Falling Behind Target">
      <formula>NOT(ISERROR(SEARCH("In Danger of Falling Behind Target",I4)))</formula>
    </cfRule>
    <cfRule type="containsText" dxfId="1242" priority="3120" operator="containsText" text="On Track to be Achieved">
      <formula>NOT(ISERROR(SEARCH("On Track to be Achieved",I4)))</formula>
    </cfRule>
    <cfRule type="containsText" dxfId="1241" priority="3121" operator="containsText" text="Fully Achieved">
      <formula>NOT(ISERROR(SEARCH("Fully Achieved",I4)))</formula>
    </cfRule>
    <cfRule type="containsText" dxfId="1240" priority="3122" operator="containsText" text="Update not Provided">
      <formula>NOT(ISERROR(SEARCH("Update not Provided",I4)))</formula>
    </cfRule>
    <cfRule type="containsText" dxfId="1239" priority="3123" operator="containsText" text="Not yet due">
      <formula>NOT(ISERROR(SEARCH("Not yet due",I4)))</formula>
    </cfRule>
    <cfRule type="containsText" dxfId="1238" priority="3124" operator="containsText" text="Completed Behind Schedule">
      <formula>NOT(ISERROR(SEARCH("Completed Behind Schedule",I4)))</formula>
    </cfRule>
    <cfRule type="containsText" dxfId="1237" priority="3125" operator="containsText" text="Off Target">
      <formula>NOT(ISERROR(SEARCH("Off Target",I4)))</formula>
    </cfRule>
    <cfRule type="containsText" dxfId="1236" priority="3126" operator="containsText" text="In Danger of Falling Behind Target">
      <formula>NOT(ISERROR(SEARCH("In Danger of Falling Behind Target",I4)))</formula>
    </cfRule>
    <cfRule type="containsText" dxfId="1235" priority="3127" operator="containsText" text="On Track to be Achieved">
      <formula>NOT(ISERROR(SEARCH("On Track to be Achieved",I4)))</formula>
    </cfRule>
    <cfRule type="containsText" dxfId="1234" priority="3128" operator="containsText" text="Fully Achieved">
      <formula>NOT(ISERROR(SEARCH("Fully Achieved",I4)))</formula>
    </cfRule>
    <cfRule type="containsText" dxfId="1233" priority="3129" operator="containsText" text="Fully Achieved">
      <formula>NOT(ISERROR(SEARCH("Fully Achieved",I4)))</formula>
    </cfRule>
    <cfRule type="containsText" dxfId="1232" priority="3130" operator="containsText" text="Fully Achieved">
      <formula>NOT(ISERROR(SEARCH("Fully Achieved",I4)))</formula>
    </cfRule>
    <cfRule type="containsText" dxfId="1231" priority="3131" operator="containsText" text="Deferred">
      <formula>NOT(ISERROR(SEARCH("Deferred",I4)))</formula>
    </cfRule>
    <cfRule type="containsText" dxfId="1230" priority="3132" operator="containsText" text="Deleted">
      <formula>NOT(ISERROR(SEARCH("Deleted",I4)))</formula>
    </cfRule>
    <cfRule type="containsText" dxfId="1229" priority="3133" operator="containsText" text="In Danger of Falling Behind Target">
      <formula>NOT(ISERROR(SEARCH("In Danger of Falling Behind Target",I4)))</formula>
    </cfRule>
    <cfRule type="containsText" dxfId="1228" priority="3134" operator="containsText" text="Not yet due">
      <formula>NOT(ISERROR(SEARCH("Not yet due",I4)))</formula>
    </cfRule>
    <cfRule type="containsText" dxfId="1227" priority="3135" operator="containsText" text="Update not Provided">
      <formula>NOT(ISERROR(SEARCH("Update not Provided",I4)))</formula>
    </cfRule>
  </conditionalFormatting>
  <conditionalFormatting sqref="I14:I31">
    <cfRule type="containsText" dxfId="1226" priority="3064" operator="containsText" text="On track to be achieved">
      <formula>NOT(ISERROR(SEARCH("On track to be achieved",I14)))</formula>
    </cfRule>
    <cfRule type="containsText" dxfId="1225" priority="3065" operator="containsText" text="Deferred">
      <formula>NOT(ISERROR(SEARCH("Deferred",I14)))</formula>
    </cfRule>
    <cfRule type="containsText" dxfId="1224" priority="3066" operator="containsText" text="Deleted">
      <formula>NOT(ISERROR(SEARCH("Deleted",I14)))</formula>
    </cfRule>
    <cfRule type="containsText" dxfId="1223" priority="3067" operator="containsText" text="In Danger of Falling Behind Target">
      <formula>NOT(ISERROR(SEARCH("In Danger of Falling Behind Target",I14)))</formula>
    </cfRule>
    <cfRule type="containsText" dxfId="1222" priority="3068" operator="containsText" text="Not yet due">
      <formula>NOT(ISERROR(SEARCH("Not yet due",I14)))</formula>
    </cfRule>
    <cfRule type="containsText" dxfId="1221" priority="3069" operator="containsText" text="Update not Provided">
      <formula>NOT(ISERROR(SEARCH("Update not Provided",I14)))</formula>
    </cfRule>
    <cfRule type="containsText" dxfId="1220" priority="3070" operator="containsText" text="Not yet due">
      <formula>NOT(ISERROR(SEARCH("Not yet due",I14)))</formula>
    </cfRule>
    <cfRule type="containsText" dxfId="1219" priority="3071" operator="containsText" text="Completed Behind Schedule">
      <formula>NOT(ISERROR(SEARCH("Completed Behind Schedule",I14)))</formula>
    </cfRule>
    <cfRule type="containsText" dxfId="1218" priority="3072" operator="containsText" text="Off Target">
      <formula>NOT(ISERROR(SEARCH("Off Target",I14)))</formula>
    </cfRule>
    <cfRule type="containsText" dxfId="1217" priority="3073" operator="containsText" text="On Track to be Achieved">
      <formula>NOT(ISERROR(SEARCH("On Track to be Achieved",I14)))</formula>
    </cfRule>
    <cfRule type="containsText" dxfId="1216" priority="3074" operator="containsText" text="Fully Achieved">
      <formula>NOT(ISERROR(SEARCH("Fully Achieved",I14)))</formula>
    </cfRule>
    <cfRule type="containsText" dxfId="1215" priority="3075" operator="containsText" text="Not yet due">
      <formula>NOT(ISERROR(SEARCH("Not yet due",I14)))</formula>
    </cfRule>
    <cfRule type="containsText" dxfId="1214" priority="3076" operator="containsText" text="Not Yet Due">
      <formula>NOT(ISERROR(SEARCH("Not Yet Due",I14)))</formula>
    </cfRule>
    <cfRule type="containsText" dxfId="1213" priority="3077" operator="containsText" text="Deferred">
      <formula>NOT(ISERROR(SEARCH("Deferred",I14)))</formula>
    </cfRule>
    <cfRule type="containsText" dxfId="1212" priority="3078" operator="containsText" text="Deleted">
      <formula>NOT(ISERROR(SEARCH("Deleted",I14)))</formula>
    </cfRule>
    <cfRule type="containsText" dxfId="1211" priority="3079" operator="containsText" text="In Danger of Falling Behind Target">
      <formula>NOT(ISERROR(SEARCH("In Danger of Falling Behind Target",I14)))</formula>
    </cfRule>
    <cfRule type="containsText" dxfId="1210" priority="3080" operator="containsText" text="Not yet due">
      <formula>NOT(ISERROR(SEARCH("Not yet due",I14)))</formula>
    </cfRule>
    <cfRule type="containsText" dxfId="1209" priority="3081" operator="containsText" text="Completed Behind Schedule">
      <formula>NOT(ISERROR(SEARCH("Completed Behind Schedule",I14)))</formula>
    </cfRule>
    <cfRule type="containsText" dxfId="1208" priority="3082" operator="containsText" text="Off Target">
      <formula>NOT(ISERROR(SEARCH("Off Target",I14)))</formula>
    </cfRule>
    <cfRule type="containsText" dxfId="1207" priority="3083" operator="containsText" text="In Danger of Falling Behind Target">
      <formula>NOT(ISERROR(SEARCH("In Danger of Falling Behind Target",I14)))</formula>
    </cfRule>
    <cfRule type="containsText" dxfId="1206" priority="3084" operator="containsText" text="On Track to be Achieved">
      <formula>NOT(ISERROR(SEARCH("On Track to be Achieved",I14)))</formula>
    </cfRule>
    <cfRule type="containsText" dxfId="1205" priority="3085" operator="containsText" text="Fully Achieved">
      <formula>NOT(ISERROR(SEARCH("Fully Achieved",I14)))</formula>
    </cfRule>
    <cfRule type="containsText" dxfId="1204" priority="3086" operator="containsText" text="Update not Provided">
      <formula>NOT(ISERROR(SEARCH("Update not Provided",I14)))</formula>
    </cfRule>
    <cfRule type="containsText" dxfId="1203" priority="3087" operator="containsText" text="Not yet due">
      <formula>NOT(ISERROR(SEARCH("Not yet due",I14)))</formula>
    </cfRule>
    <cfRule type="containsText" dxfId="1202" priority="3088" operator="containsText" text="Completed Behind Schedule">
      <formula>NOT(ISERROR(SEARCH("Completed Behind Schedule",I14)))</formula>
    </cfRule>
    <cfRule type="containsText" dxfId="1201" priority="3089" operator="containsText" text="Off Target">
      <formula>NOT(ISERROR(SEARCH("Off Target",I14)))</formula>
    </cfRule>
    <cfRule type="containsText" dxfId="1200" priority="3090" operator="containsText" text="In Danger of Falling Behind Target">
      <formula>NOT(ISERROR(SEARCH("In Danger of Falling Behind Target",I14)))</formula>
    </cfRule>
    <cfRule type="containsText" dxfId="1199" priority="3091" operator="containsText" text="On Track to be Achieved">
      <formula>NOT(ISERROR(SEARCH("On Track to be Achieved",I14)))</formula>
    </cfRule>
    <cfRule type="containsText" dxfId="1198" priority="3092" operator="containsText" text="Fully Achieved">
      <formula>NOT(ISERROR(SEARCH("Fully Achieved",I14)))</formula>
    </cfRule>
    <cfRule type="containsText" dxfId="1197" priority="3093" operator="containsText" text="Fully Achieved">
      <formula>NOT(ISERROR(SEARCH("Fully Achieved",I14)))</formula>
    </cfRule>
    <cfRule type="containsText" dxfId="1196" priority="3094" operator="containsText" text="Fully Achieved">
      <formula>NOT(ISERROR(SEARCH("Fully Achieved",I14)))</formula>
    </cfRule>
    <cfRule type="containsText" dxfId="1195" priority="3095" operator="containsText" text="Deferred">
      <formula>NOT(ISERROR(SEARCH("Deferred",I14)))</formula>
    </cfRule>
    <cfRule type="containsText" dxfId="1194" priority="3096" operator="containsText" text="Deleted">
      <formula>NOT(ISERROR(SEARCH("Deleted",I14)))</formula>
    </cfRule>
    <cfRule type="containsText" dxfId="1193" priority="3097" operator="containsText" text="In Danger of Falling Behind Target">
      <formula>NOT(ISERROR(SEARCH("In Danger of Falling Behind Target",I14)))</formula>
    </cfRule>
    <cfRule type="containsText" dxfId="1192" priority="3098" operator="containsText" text="Not yet due">
      <formula>NOT(ISERROR(SEARCH("Not yet due",I14)))</formula>
    </cfRule>
    <cfRule type="containsText" dxfId="1191" priority="3099" operator="containsText" text="Update not Provided">
      <formula>NOT(ISERROR(SEARCH("Update not Provided",I14)))</formula>
    </cfRule>
  </conditionalFormatting>
  <conditionalFormatting sqref="I32:I42">
    <cfRule type="containsText" dxfId="1190" priority="3028" operator="containsText" text="On track to be achieved">
      <formula>NOT(ISERROR(SEARCH("On track to be achieved",I32)))</formula>
    </cfRule>
    <cfRule type="containsText" dxfId="1189" priority="3029" operator="containsText" text="Deferred">
      <formula>NOT(ISERROR(SEARCH("Deferred",I32)))</formula>
    </cfRule>
    <cfRule type="containsText" dxfId="1188" priority="3030" operator="containsText" text="Deleted">
      <formula>NOT(ISERROR(SEARCH("Deleted",I32)))</formula>
    </cfRule>
    <cfRule type="containsText" dxfId="1187" priority="3031" operator="containsText" text="In Danger of Falling Behind Target">
      <formula>NOT(ISERROR(SEARCH("In Danger of Falling Behind Target",I32)))</formula>
    </cfRule>
    <cfRule type="containsText" dxfId="1186" priority="3032" operator="containsText" text="Not yet due">
      <formula>NOT(ISERROR(SEARCH("Not yet due",I32)))</formula>
    </cfRule>
    <cfRule type="containsText" dxfId="1185" priority="3033" operator="containsText" text="Update not Provided">
      <formula>NOT(ISERROR(SEARCH("Update not Provided",I32)))</formula>
    </cfRule>
    <cfRule type="containsText" dxfId="1184" priority="3034" operator="containsText" text="Not yet due">
      <formula>NOT(ISERROR(SEARCH("Not yet due",I32)))</formula>
    </cfRule>
    <cfRule type="containsText" dxfId="1183" priority="3035" operator="containsText" text="Completed Behind Schedule">
      <formula>NOT(ISERROR(SEARCH("Completed Behind Schedule",I32)))</formula>
    </cfRule>
    <cfRule type="containsText" dxfId="1182" priority="3036" operator="containsText" text="Off Target">
      <formula>NOT(ISERROR(SEARCH("Off Target",I32)))</formula>
    </cfRule>
    <cfRule type="containsText" dxfId="1181" priority="3037" operator="containsText" text="On Track to be Achieved">
      <formula>NOT(ISERROR(SEARCH("On Track to be Achieved",I32)))</formula>
    </cfRule>
    <cfRule type="containsText" dxfId="1180" priority="3038" operator="containsText" text="Fully Achieved">
      <formula>NOT(ISERROR(SEARCH("Fully Achieved",I32)))</formula>
    </cfRule>
    <cfRule type="containsText" dxfId="1179" priority="3039" operator="containsText" text="Not yet due">
      <formula>NOT(ISERROR(SEARCH("Not yet due",I32)))</formula>
    </cfRule>
    <cfRule type="containsText" dxfId="1178" priority="3040" operator="containsText" text="Not Yet Due">
      <formula>NOT(ISERROR(SEARCH("Not Yet Due",I32)))</formula>
    </cfRule>
    <cfRule type="containsText" dxfId="1177" priority="3041" operator="containsText" text="Deferred">
      <formula>NOT(ISERROR(SEARCH("Deferred",I32)))</formula>
    </cfRule>
    <cfRule type="containsText" dxfId="1176" priority="3042" operator="containsText" text="Deleted">
      <formula>NOT(ISERROR(SEARCH("Deleted",I32)))</formula>
    </cfRule>
    <cfRule type="containsText" dxfId="1175" priority="3043" operator="containsText" text="In Danger of Falling Behind Target">
      <formula>NOT(ISERROR(SEARCH("In Danger of Falling Behind Target",I32)))</formula>
    </cfRule>
    <cfRule type="containsText" dxfId="1174" priority="3044" operator="containsText" text="Not yet due">
      <formula>NOT(ISERROR(SEARCH("Not yet due",I32)))</formula>
    </cfRule>
    <cfRule type="containsText" dxfId="1173" priority="3045" operator="containsText" text="Completed Behind Schedule">
      <formula>NOT(ISERROR(SEARCH("Completed Behind Schedule",I32)))</formula>
    </cfRule>
    <cfRule type="containsText" dxfId="1172" priority="3046" operator="containsText" text="Off Target">
      <formula>NOT(ISERROR(SEARCH("Off Target",I32)))</formula>
    </cfRule>
    <cfRule type="containsText" dxfId="1171" priority="3047" operator="containsText" text="In Danger of Falling Behind Target">
      <formula>NOT(ISERROR(SEARCH("In Danger of Falling Behind Target",I32)))</formula>
    </cfRule>
    <cfRule type="containsText" dxfId="1170" priority="3048" operator="containsText" text="On Track to be Achieved">
      <formula>NOT(ISERROR(SEARCH("On Track to be Achieved",I32)))</formula>
    </cfRule>
    <cfRule type="containsText" dxfId="1169" priority="3049" operator="containsText" text="Fully Achieved">
      <formula>NOT(ISERROR(SEARCH("Fully Achieved",I32)))</formula>
    </cfRule>
    <cfRule type="containsText" dxfId="1168" priority="3050" operator="containsText" text="Update not Provided">
      <formula>NOT(ISERROR(SEARCH("Update not Provided",I32)))</formula>
    </cfRule>
    <cfRule type="containsText" dxfId="1167" priority="3051" operator="containsText" text="Not yet due">
      <formula>NOT(ISERROR(SEARCH("Not yet due",I32)))</formula>
    </cfRule>
    <cfRule type="containsText" dxfId="1166" priority="3052" operator="containsText" text="Completed Behind Schedule">
      <formula>NOT(ISERROR(SEARCH("Completed Behind Schedule",I32)))</formula>
    </cfRule>
    <cfRule type="containsText" dxfId="1165" priority="3053" operator="containsText" text="Off Target">
      <formula>NOT(ISERROR(SEARCH("Off Target",I32)))</formula>
    </cfRule>
    <cfRule type="containsText" dxfId="1164" priority="3054" operator="containsText" text="In Danger of Falling Behind Target">
      <formula>NOT(ISERROR(SEARCH("In Danger of Falling Behind Target",I32)))</formula>
    </cfRule>
    <cfRule type="containsText" dxfId="1163" priority="3055" operator="containsText" text="On Track to be Achieved">
      <formula>NOT(ISERROR(SEARCH("On Track to be Achieved",I32)))</formula>
    </cfRule>
    <cfRule type="containsText" dxfId="1162" priority="3056" operator="containsText" text="Fully Achieved">
      <formula>NOT(ISERROR(SEARCH("Fully Achieved",I32)))</formula>
    </cfRule>
    <cfRule type="containsText" dxfId="1161" priority="3057" operator="containsText" text="Fully Achieved">
      <formula>NOT(ISERROR(SEARCH("Fully Achieved",I32)))</formula>
    </cfRule>
    <cfRule type="containsText" dxfId="1160" priority="3058" operator="containsText" text="Fully Achieved">
      <formula>NOT(ISERROR(SEARCH("Fully Achieved",I32)))</formula>
    </cfRule>
    <cfRule type="containsText" dxfId="1159" priority="3059" operator="containsText" text="Deferred">
      <formula>NOT(ISERROR(SEARCH("Deferred",I32)))</formula>
    </cfRule>
    <cfRule type="containsText" dxfId="1158" priority="3060" operator="containsText" text="Deleted">
      <formula>NOT(ISERROR(SEARCH("Deleted",I32)))</formula>
    </cfRule>
    <cfRule type="containsText" dxfId="1157" priority="3061" operator="containsText" text="In Danger of Falling Behind Target">
      <formula>NOT(ISERROR(SEARCH("In Danger of Falling Behind Target",I32)))</formula>
    </cfRule>
    <cfRule type="containsText" dxfId="1156" priority="3062" operator="containsText" text="Not yet due">
      <formula>NOT(ISERROR(SEARCH("Not yet due",I32)))</formula>
    </cfRule>
    <cfRule type="containsText" dxfId="1155" priority="3063" operator="containsText" text="Update not Provided">
      <formula>NOT(ISERROR(SEARCH("Update not Provided",I32)))</formula>
    </cfRule>
  </conditionalFormatting>
  <conditionalFormatting sqref="I43">
    <cfRule type="containsText" dxfId="1154" priority="2992" operator="containsText" text="On track to be achieved">
      <formula>NOT(ISERROR(SEARCH("On track to be achieved",I43)))</formula>
    </cfRule>
    <cfRule type="containsText" dxfId="1153" priority="2993" operator="containsText" text="Deferred">
      <formula>NOT(ISERROR(SEARCH("Deferred",I43)))</formula>
    </cfRule>
    <cfRule type="containsText" dxfId="1152" priority="2994" operator="containsText" text="Deleted">
      <formula>NOT(ISERROR(SEARCH("Deleted",I43)))</formula>
    </cfRule>
    <cfRule type="containsText" dxfId="1151" priority="2995" operator="containsText" text="In Danger of Falling Behind Target">
      <formula>NOT(ISERROR(SEARCH("In Danger of Falling Behind Target",I43)))</formula>
    </cfRule>
    <cfRule type="containsText" dxfId="1150" priority="2996" operator="containsText" text="Not yet due">
      <formula>NOT(ISERROR(SEARCH("Not yet due",I43)))</formula>
    </cfRule>
    <cfRule type="containsText" dxfId="1149" priority="2997" operator="containsText" text="Update not Provided">
      <formula>NOT(ISERROR(SEARCH("Update not Provided",I43)))</formula>
    </cfRule>
    <cfRule type="containsText" dxfId="1148" priority="2998" operator="containsText" text="Not yet due">
      <formula>NOT(ISERROR(SEARCH("Not yet due",I43)))</formula>
    </cfRule>
    <cfRule type="containsText" dxfId="1147" priority="2999" operator="containsText" text="Completed Behind Schedule">
      <formula>NOT(ISERROR(SEARCH("Completed Behind Schedule",I43)))</formula>
    </cfRule>
    <cfRule type="containsText" dxfId="1146" priority="3000" operator="containsText" text="Off Target">
      <formula>NOT(ISERROR(SEARCH("Off Target",I43)))</formula>
    </cfRule>
    <cfRule type="containsText" dxfId="1145" priority="3001" operator="containsText" text="On Track to be Achieved">
      <formula>NOT(ISERROR(SEARCH("On Track to be Achieved",I43)))</formula>
    </cfRule>
    <cfRule type="containsText" dxfId="1144" priority="3002" operator="containsText" text="Fully Achieved">
      <formula>NOT(ISERROR(SEARCH("Fully Achieved",I43)))</formula>
    </cfRule>
    <cfRule type="containsText" dxfId="1143" priority="3003" operator="containsText" text="Not yet due">
      <formula>NOT(ISERROR(SEARCH("Not yet due",I43)))</formula>
    </cfRule>
    <cfRule type="containsText" dxfId="1142" priority="3004" operator="containsText" text="Not Yet Due">
      <formula>NOT(ISERROR(SEARCH("Not Yet Due",I43)))</formula>
    </cfRule>
    <cfRule type="containsText" dxfId="1141" priority="3005" operator="containsText" text="Deferred">
      <formula>NOT(ISERROR(SEARCH("Deferred",I43)))</formula>
    </cfRule>
    <cfRule type="containsText" dxfId="1140" priority="3006" operator="containsText" text="Deleted">
      <formula>NOT(ISERROR(SEARCH("Deleted",I43)))</formula>
    </cfRule>
    <cfRule type="containsText" dxfId="1139" priority="3007" operator="containsText" text="In Danger of Falling Behind Target">
      <formula>NOT(ISERROR(SEARCH("In Danger of Falling Behind Target",I43)))</formula>
    </cfRule>
    <cfRule type="containsText" dxfId="1138" priority="3008" operator="containsText" text="Not yet due">
      <formula>NOT(ISERROR(SEARCH("Not yet due",I43)))</formula>
    </cfRule>
    <cfRule type="containsText" dxfId="1137" priority="3009" operator="containsText" text="Completed Behind Schedule">
      <formula>NOT(ISERROR(SEARCH("Completed Behind Schedule",I43)))</formula>
    </cfRule>
    <cfRule type="containsText" dxfId="1136" priority="3010" operator="containsText" text="Off Target">
      <formula>NOT(ISERROR(SEARCH("Off Target",I43)))</formula>
    </cfRule>
    <cfRule type="containsText" dxfId="1135" priority="3011" operator="containsText" text="In Danger of Falling Behind Target">
      <formula>NOT(ISERROR(SEARCH("In Danger of Falling Behind Target",I43)))</formula>
    </cfRule>
    <cfRule type="containsText" dxfId="1134" priority="3012" operator="containsText" text="On Track to be Achieved">
      <formula>NOT(ISERROR(SEARCH("On Track to be Achieved",I43)))</formula>
    </cfRule>
    <cfRule type="containsText" dxfId="1133" priority="3013" operator="containsText" text="Fully Achieved">
      <formula>NOT(ISERROR(SEARCH("Fully Achieved",I43)))</formula>
    </cfRule>
    <cfRule type="containsText" dxfId="1132" priority="3014" operator="containsText" text="Update not Provided">
      <formula>NOT(ISERROR(SEARCH("Update not Provided",I43)))</formula>
    </cfRule>
    <cfRule type="containsText" dxfId="1131" priority="3015" operator="containsText" text="Not yet due">
      <formula>NOT(ISERROR(SEARCH("Not yet due",I43)))</formula>
    </cfRule>
    <cfRule type="containsText" dxfId="1130" priority="3016" operator="containsText" text="Completed Behind Schedule">
      <formula>NOT(ISERROR(SEARCH("Completed Behind Schedule",I43)))</formula>
    </cfRule>
    <cfRule type="containsText" dxfId="1129" priority="3017" operator="containsText" text="Off Target">
      <formula>NOT(ISERROR(SEARCH("Off Target",I43)))</formula>
    </cfRule>
    <cfRule type="containsText" dxfId="1128" priority="3018" operator="containsText" text="In Danger of Falling Behind Target">
      <formula>NOT(ISERROR(SEARCH("In Danger of Falling Behind Target",I43)))</formula>
    </cfRule>
    <cfRule type="containsText" dxfId="1127" priority="3019" operator="containsText" text="On Track to be Achieved">
      <formula>NOT(ISERROR(SEARCH("On Track to be Achieved",I43)))</formula>
    </cfRule>
    <cfRule type="containsText" dxfId="1126" priority="3020" operator="containsText" text="Fully Achieved">
      <formula>NOT(ISERROR(SEARCH("Fully Achieved",I43)))</formula>
    </cfRule>
    <cfRule type="containsText" dxfId="1125" priority="3021" operator="containsText" text="Fully Achieved">
      <formula>NOT(ISERROR(SEARCH("Fully Achieved",I43)))</formula>
    </cfRule>
    <cfRule type="containsText" dxfId="1124" priority="3022" operator="containsText" text="Fully Achieved">
      <formula>NOT(ISERROR(SEARCH("Fully Achieved",I43)))</formula>
    </cfRule>
    <cfRule type="containsText" dxfId="1123" priority="3023" operator="containsText" text="Deferred">
      <formula>NOT(ISERROR(SEARCH("Deferred",I43)))</formula>
    </cfRule>
    <cfRule type="containsText" dxfId="1122" priority="3024" operator="containsText" text="Deleted">
      <formula>NOT(ISERROR(SEARCH("Deleted",I43)))</formula>
    </cfRule>
    <cfRule type="containsText" dxfId="1121" priority="3025" operator="containsText" text="In Danger of Falling Behind Target">
      <formula>NOT(ISERROR(SEARCH("In Danger of Falling Behind Target",I43)))</formula>
    </cfRule>
    <cfRule type="containsText" dxfId="1120" priority="3026" operator="containsText" text="Not yet due">
      <formula>NOT(ISERROR(SEARCH("Not yet due",I43)))</formula>
    </cfRule>
    <cfRule type="containsText" dxfId="1119" priority="3027" operator="containsText" text="Update not Provided">
      <formula>NOT(ISERROR(SEARCH("Update not Provided",I43)))</formula>
    </cfRule>
  </conditionalFormatting>
  <conditionalFormatting sqref="I43">
    <cfRule type="containsText" dxfId="1118" priority="2956" operator="containsText" text="On track to be achieved">
      <formula>NOT(ISERROR(SEARCH("On track to be achieved",I43)))</formula>
    </cfRule>
    <cfRule type="containsText" dxfId="1117" priority="2957" operator="containsText" text="Deferred">
      <formula>NOT(ISERROR(SEARCH("Deferred",I43)))</formula>
    </cfRule>
    <cfRule type="containsText" dxfId="1116" priority="2958" operator="containsText" text="Deleted">
      <formula>NOT(ISERROR(SEARCH("Deleted",I43)))</formula>
    </cfRule>
    <cfRule type="containsText" dxfId="1115" priority="2959" operator="containsText" text="In Danger of Falling Behind Target">
      <formula>NOT(ISERROR(SEARCH("In Danger of Falling Behind Target",I43)))</formula>
    </cfRule>
    <cfRule type="containsText" dxfId="1114" priority="2960" operator="containsText" text="Not yet due">
      <formula>NOT(ISERROR(SEARCH("Not yet due",I43)))</formula>
    </cfRule>
    <cfRule type="containsText" dxfId="1113" priority="2961" operator="containsText" text="Update not Provided">
      <formula>NOT(ISERROR(SEARCH("Update not Provided",I43)))</formula>
    </cfRule>
    <cfRule type="containsText" dxfId="1112" priority="2962" operator="containsText" text="Not yet due">
      <formula>NOT(ISERROR(SEARCH("Not yet due",I43)))</formula>
    </cfRule>
    <cfRule type="containsText" dxfId="1111" priority="2963" operator="containsText" text="Completed Behind Schedule">
      <formula>NOT(ISERROR(SEARCH("Completed Behind Schedule",I43)))</formula>
    </cfRule>
    <cfRule type="containsText" dxfId="1110" priority="2964" operator="containsText" text="Off Target">
      <formula>NOT(ISERROR(SEARCH("Off Target",I43)))</formula>
    </cfRule>
    <cfRule type="containsText" dxfId="1109" priority="2965" operator="containsText" text="On Track to be Achieved">
      <formula>NOT(ISERROR(SEARCH("On Track to be Achieved",I43)))</formula>
    </cfRule>
    <cfRule type="containsText" dxfId="1108" priority="2966" operator="containsText" text="Fully Achieved">
      <formula>NOT(ISERROR(SEARCH("Fully Achieved",I43)))</formula>
    </cfRule>
    <cfRule type="containsText" dxfId="1107" priority="2967" operator="containsText" text="Not yet due">
      <formula>NOT(ISERROR(SEARCH("Not yet due",I43)))</formula>
    </cfRule>
    <cfRule type="containsText" dxfId="1106" priority="2968" operator="containsText" text="Not Yet Due">
      <formula>NOT(ISERROR(SEARCH("Not Yet Due",I43)))</formula>
    </cfRule>
    <cfRule type="containsText" dxfId="1105" priority="2969" operator="containsText" text="Deferred">
      <formula>NOT(ISERROR(SEARCH("Deferred",I43)))</formula>
    </cfRule>
    <cfRule type="containsText" dxfId="1104" priority="2970" operator="containsText" text="Deleted">
      <formula>NOT(ISERROR(SEARCH("Deleted",I43)))</formula>
    </cfRule>
    <cfRule type="containsText" dxfId="1103" priority="2971" operator="containsText" text="In Danger of Falling Behind Target">
      <formula>NOT(ISERROR(SEARCH("In Danger of Falling Behind Target",I43)))</formula>
    </cfRule>
    <cfRule type="containsText" dxfId="1102" priority="2972" operator="containsText" text="Not yet due">
      <formula>NOT(ISERROR(SEARCH("Not yet due",I43)))</formula>
    </cfRule>
    <cfRule type="containsText" dxfId="1101" priority="2973" operator="containsText" text="Completed Behind Schedule">
      <formula>NOT(ISERROR(SEARCH("Completed Behind Schedule",I43)))</formula>
    </cfRule>
    <cfRule type="containsText" dxfId="1100" priority="2974" operator="containsText" text="Off Target">
      <formula>NOT(ISERROR(SEARCH("Off Target",I43)))</formula>
    </cfRule>
    <cfRule type="containsText" dxfId="1099" priority="2975" operator="containsText" text="In Danger of Falling Behind Target">
      <formula>NOT(ISERROR(SEARCH("In Danger of Falling Behind Target",I43)))</formula>
    </cfRule>
    <cfRule type="containsText" dxfId="1098" priority="2976" operator="containsText" text="On Track to be Achieved">
      <formula>NOT(ISERROR(SEARCH("On Track to be Achieved",I43)))</formula>
    </cfRule>
    <cfRule type="containsText" dxfId="1097" priority="2977" operator="containsText" text="Fully Achieved">
      <formula>NOT(ISERROR(SEARCH("Fully Achieved",I43)))</formula>
    </cfRule>
    <cfRule type="containsText" dxfId="1096" priority="2978" operator="containsText" text="Update not Provided">
      <formula>NOT(ISERROR(SEARCH("Update not Provided",I43)))</formula>
    </cfRule>
    <cfRule type="containsText" dxfId="1095" priority="2979" operator="containsText" text="Not yet due">
      <formula>NOT(ISERROR(SEARCH("Not yet due",I43)))</formula>
    </cfRule>
    <cfRule type="containsText" dxfId="1094" priority="2980" operator="containsText" text="Completed Behind Schedule">
      <formula>NOT(ISERROR(SEARCH("Completed Behind Schedule",I43)))</formula>
    </cfRule>
    <cfRule type="containsText" dxfId="1093" priority="2981" operator="containsText" text="Off Target">
      <formula>NOT(ISERROR(SEARCH("Off Target",I43)))</formula>
    </cfRule>
    <cfRule type="containsText" dxfId="1092" priority="2982" operator="containsText" text="In Danger of Falling Behind Target">
      <formula>NOT(ISERROR(SEARCH("In Danger of Falling Behind Target",I43)))</formula>
    </cfRule>
    <cfRule type="containsText" dxfId="1091" priority="2983" operator="containsText" text="On Track to be Achieved">
      <formula>NOT(ISERROR(SEARCH("On Track to be Achieved",I43)))</formula>
    </cfRule>
    <cfRule type="containsText" dxfId="1090" priority="2984" operator="containsText" text="Fully Achieved">
      <formula>NOT(ISERROR(SEARCH("Fully Achieved",I43)))</formula>
    </cfRule>
    <cfRule type="containsText" dxfId="1089" priority="2985" operator="containsText" text="Fully Achieved">
      <formula>NOT(ISERROR(SEARCH("Fully Achieved",I43)))</formula>
    </cfRule>
    <cfRule type="containsText" dxfId="1088" priority="2986" operator="containsText" text="Fully Achieved">
      <formula>NOT(ISERROR(SEARCH("Fully Achieved",I43)))</formula>
    </cfRule>
    <cfRule type="containsText" dxfId="1087" priority="2987" operator="containsText" text="Deferred">
      <formula>NOT(ISERROR(SEARCH("Deferred",I43)))</formula>
    </cfRule>
    <cfRule type="containsText" dxfId="1086" priority="2988" operator="containsText" text="Deleted">
      <formula>NOT(ISERROR(SEARCH("Deleted",I43)))</formula>
    </cfRule>
    <cfRule type="containsText" dxfId="1085" priority="2989" operator="containsText" text="In Danger of Falling Behind Target">
      <formula>NOT(ISERROR(SEARCH("In Danger of Falling Behind Target",I43)))</formula>
    </cfRule>
    <cfRule type="containsText" dxfId="1084" priority="2990" operator="containsText" text="Not yet due">
      <formula>NOT(ISERROR(SEARCH("Not yet due",I43)))</formula>
    </cfRule>
    <cfRule type="containsText" dxfId="1083" priority="2991" operator="containsText" text="Update not Provided">
      <formula>NOT(ISERROR(SEARCH("Update not Provided",I43)))</formula>
    </cfRule>
  </conditionalFormatting>
  <conditionalFormatting sqref="I43">
    <cfRule type="containsText" dxfId="1082" priority="2920" operator="containsText" text="On track to be achieved">
      <formula>NOT(ISERROR(SEARCH("On track to be achieved",I43)))</formula>
    </cfRule>
    <cfRule type="containsText" dxfId="1081" priority="2921" operator="containsText" text="Deferred">
      <formula>NOT(ISERROR(SEARCH("Deferred",I43)))</formula>
    </cfRule>
    <cfRule type="containsText" dxfId="1080" priority="2922" operator="containsText" text="Deleted">
      <formula>NOT(ISERROR(SEARCH("Deleted",I43)))</formula>
    </cfRule>
    <cfRule type="containsText" dxfId="1079" priority="2923" operator="containsText" text="In Danger of Falling Behind Target">
      <formula>NOT(ISERROR(SEARCH("In Danger of Falling Behind Target",I43)))</formula>
    </cfRule>
    <cfRule type="containsText" dxfId="1078" priority="2924" operator="containsText" text="Not yet due">
      <formula>NOT(ISERROR(SEARCH("Not yet due",I43)))</formula>
    </cfRule>
    <cfRule type="containsText" dxfId="1077" priority="2925" operator="containsText" text="Update not Provided">
      <formula>NOT(ISERROR(SEARCH("Update not Provided",I43)))</formula>
    </cfRule>
    <cfRule type="containsText" dxfId="1076" priority="2926" operator="containsText" text="Not yet due">
      <formula>NOT(ISERROR(SEARCH("Not yet due",I43)))</formula>
    </cfRule>
    <cfRule type="containsText" dxfId="1075" priority="2927" operator="containsText" text="Completed Behind Schedule">
      <formula>NOT(ISERROR(SEARCH("Completed Behind Schedule",I43)))</formula>
    </cfRule>
    <cfRule type="containsText" dxfId="1074" priority="2928" operator="containsText" text="Off Target">
      <formula>NOT(ISERROR(SEARCH("Off Target",I43)))</formula>
    </cfRule>
    <cfRule type="containsText" dxfId="1073" priority="2929" operator="containsText" text="On Track to be Achieved">
      <formula>NOT(ISERROR(SEARCH("On Track to be Achieved",I43)))</formula>
    </cfRule>
    <cfRule type="containsText" dxfId="1072" priority="2930" operator="containsText" text="Fully Achieved">
      <formula>NOT(ISERROR(SEARCH("Fully Achieved",I43)))</formula>
    </cfRule>
    <cfRule type="containsText" dxfId="1071" priority="2931" operator="containsText" text="Not yet due">
      <formula>NOT(ISERROR(SEARCH("Not yet due",I43)))</formula>
    </cfRule>
    <cfRule type="containsText" dxfId="1070" priority="2932" operator="containsText" text="Not Yet Due">
      <formula>NOT(ISERROR(SEARCH("Not Yet Due",I43)))</formula>
    </cfRule>
    <cfRule type="containsText" dxfId="1069" priority="2933" operator="containsText" text="Deferred">
      <formula>NOT(ISERROR(SEARCH("Deferred",I43)))</formula>
    </cfRule>
    <cfRule type="containsText" dxfId="1068" priority="2934" operator="containsText" text="Deleted">
      <formula>NOT(ISERROR(SEARCH("Deleted",I43)))</formula>
    </cfRule>
    <cfRule type="containsText" dxfId="1067" priority="2935" operator="containsText" text="In Danger of Falling Behind Target">
      <formula>NOT(ISERROR(SEARCH("In Danger of Falling Behind Target",I43)))</formula>
    </cfRule>
    <cfRule type="containsText" dxfId="1066" priority="2936" operator="containsText" text="Not yet due">
      <formula>NOT(ISERROR(SEARCH("Not yet due",I43)))</formula>
    </cfRule>
    <cfRule type="containsText" dxfId="1065" priority="2937" operator="containsText" text="Completed Behind Schedule">
      <formula>NOT(ISERROR(SEARCH("Completed Behind Schedule",I43)))</formula>
    </cfRule>
    <cfRule type="containsText" dxfId="1064" priority="2938" operator="containsText" text="Off Target">
      <formula>NOT(ISERROR(SEARCH("Off Target",I43)))</formula>
    </cfRule>
    <cfRule type="containsText" dxfId="1063" priority="2939" operator="containsText" text="In Danger of Falling Behind Target">
      <formula>NOT(ISERROR(SEARCH("In Danger of Falling Behind Target",I43)))</formula>
    </cfRule>
    <cfRule type="containsText" dxfId="1062" priority="2940" operator="containsText" text="On Track to be Achieved">
      <formula>NOT(ISERROR(SEARCH("On Track to be Achieved",I43)))</formula>
    </cfRule>
    <cfRule type="containsText" dxfId="1061" priority="2941" operator="containsText" text="Fully Achieved">
      <formula>NOT(ISERROR(SEARCH("Fully Achieved",I43)))</formula>
    </cfRule>
    <cfRule type="containsText" dxfId="1060" priority="2942" operator="containsText" text="Update not Provided">
      <formula>NOT(ISERROR(SEARCH("Update not Provided",I43)))</formula>
    </cfRule>
    <cfRule type="containsText" dxfId="1059" priority="2943" operator="containsText" text="Not yet due">
      <formula>NOT(ISERROR(SEARCH("Not yet due",I43)))</formula>
    </cfRule>
    <cfRule type="containsText" dxfId="1058" priority="2944" operator="containsText" text="Completed Behind Schedule">
      <formula>NOT(ISERROR(SEARCH("Completed Behind Schedule",I43)))</formula>
    </cfRule>
    <cfRule type="containsText" dxfId="1057" priority="2945" operator="containsText" text="Off Target">
      <formula>NOT(ISERROR(SEARCH("Off Target",I43)))</formula>
    </cfRule>
    <cfRule type="containsText" dxfId="1056" priority="2946" operator="containsText" text="In Danger of Falling Behind Target">
      <formula>NOT(ISERROR(SEARCH("In Danger of Falling Behind Target",I43)))</formula>
    </cfRule>
    <cfRule type="containsText" dxfId="1055" priority="2947" operator="containsText" text="On Track to be Achieved">
      <formula>NOT(ISERROR(SEARCH("On Track to be Achieved",I43)))</formula>
    </cfRule>
    <cfRule type="containsText" dxfId="1054" priority="2948" operator="containsText" text="Fully Achieved">
      <formula>NOT(ISERROR(SEARCH("Fully Achieved",I43)))</formula>
    </cfRule>
    <cfRule type="containsText" dxfId="1053" priority="2949" operator="containsText" text="Fully Achieved">
      <formula>NOT(ISERROR(SEARCH("Fully Achieved",I43)))</formula>
    </cfRule>
    <cfRule type="containsText" dxfId="1052" priority="2950" operator="containsText" text="Fully Achieved">
      <formula>NOT(ISERROR(SEARCH("Fully Achieved",I43)))</formula>
    </cfRule>
    <cfRule type="containsText" dxfId="1051" priority="2951" operator="containsText" text="Deferred">
      <formula>NOT(ISERROR(SEARCH("Deferred",I43)))</formula>
    </cfRule>
    <cfRule type="containsText" dxfId="1050" priority="2952" operator="containsText" text="Deleted">
      <formula>NOT(ISERROR(SEARCH("Deleted",I43)))</formula>
    </cfRule>
    <cfRule type="containsText" dxfId="1049" priority="2953" operator="containsText" text="In Danger of Falling Behind Target">
      <formula>NOT(ISERROR(SEARCH("In Danger of Falling Behind Target",I43)))</formula>
    </cfRule>
    <cfRule type="containsText" dxfId="1048" priority="2954" operator="containsText" text="Not yet due">
      <formula>NOT(ISERROR(SEARCH("Not yet due",I43)))</formula>
    </cfRule>
    <cfRule type="containsText" dxfId="1047" priority="2955" operator="containsText" text="Update not Provided">
      <formula>NOT(ISERROR(SEARCH("Update not Provided",I43)))</formula>
    </cfRule>
  </conditionalFormatting>
  <conditionalFormatting sqref="I44:I50">
    <cfRule type="containsText" dxfId="1046" priority="2884" operator="containsText" text="On track to be achieved">
      <formula>NOT(ISERROR(SEARCH("On track to be achieved",I44)))</formula>
    </cfRule>
    <cfRule type="containsText" dxfId="1045" priority="2885" operator="containsText" text="Deferred">
      <formula>NOT(ISERROR(SEARCH("Deferred",I44)))</formula>
    </cfRule>
    <cfRule type="containsText" dxfId="1044" priority="2886" operator="containsText" text="Deleted">
      <formula>NOT(ISERROR(SEARCH("Deleted",I44)))</formula>
    </cfRule>
    <cfRule type="containsText" dxfId="1043" priority="2887" operator="containsText" text="In Danger of Falling Behind Target">
      <formula>NOT(ISERROR(SEARCH("In Danger of Falling Behind Target",I44)))</formula>
    </cfRule>
    <cfRule type="containsText" dxfId="1042" priority="2888" operator="containsText" text="Not yet due">
      <formula>NOT(ISERROR(SEARCH("Not yet due",I44)))</formula>
    </cfRule>
    <cfRule type="containsText" dxfId="1041" priority="2889" operator="containsText" text="Update not Provided">
      <formula>NOT(ISERROR(SEARCH("Update not Provided",I44)))</formula>
    </cfRule>
    <cfRule type="containsText" dxfId="1040" priority="2890" operator="containsText" text="Not yet due">
      <formula>NOT(ISERROR(SEARCH("Not yet due",I44)))</formula>
    </cfRule>
    <cfRule type="containsText" dxfId="1039" priority="2891" operator="containsText" text="Completed Behind Schedule">
      <formula>NOT(ISERROR(SEARCH("Completed Behind Schedule",I44)))</formula>
    </cfRule>
    <cfRule type="containsText" dxfId="1038" priority="2892" operator="containsText" text="Off Target">
      <formula>NOT(ISERROR(SEARCH("Off Target",I44)))</formula>
    </cfRule>
    <cfRule type="containsText" dxfId="1037" priority="2893" operator="containsText" text="On Track to be Achieved">
      <formula>NOT(ISERROR(SEARCH("On Track to be Achieved",I44)))</formula>
    </cfRule>
    <cfRule type="containsText" dxfId="1036" priority="2894" operator="containsText" text="Fully Achieved">
      <formula>NOT(ISERROR(SEARCH("Fully Achieved",I44)))</formula>
    </cfRule>
    <cfRule type="containsText" dxfId="1035" priority="2895" operator="containsText" text="Not yet due">
      <formula>NOT(ISERROR(SEARCH("Not yet due",I44)))</formula>
    </cfRule>
    <cfRule type="containsText" dxfId="1034" priority="2896" operator="containsText" text="Not Yet Due">
      <formula>NOT(ISERROR(SEARCH("Not Yet Due",I44)))</formula>
    </cfRule>
    <cfRule type="containsText" dxfId="1033" priority="2897" operator="containsText" text="Deferred">
      <formula>NOT(ISERROR(SEARCH("Deferred",I44)))</formula>
    </cfRule>
    <cfRule type="containsText" dxfId="1032" priority="2898" operator="containsText" text="Deleted">
      <formula>NOT(ISERROR(SEARCH("Deleted",I44)))</formula>
    </cfRule>
    <cfRule type="containsText" dxfId="1031" priority="2899" operator="containsText" text="In Danger of Falling Behind Target">
      <formula>NOT(ISERROR(SEARCH("In Danger of Falling Behind Target",I44)))</formula>
    </cfRule>
    <cfRule type="containsText" dxfId="1030" priority="2900" operator="containsText" text="Not yet due">
      <formula>NOT(ISERROR(SEARCH("Not yet due",I44)))</formula>
    </cfRule>
    <cfRule type="containsText" dxfId="1029" priority="2901" operator="containsText" text="Completed Behind Schedule">
      <formula>NOT(ISERROR(SEARCH("Completed Behind Schedule",I44)))</formula>
    </cfRule>
    <cfRule type="containsText" dxfId="1028" priority="2902" operator="containsText" text="Off Target">
      <formula>NOT(ISERROR(SEARCH("Off Target",I44)))</formula>
    </cfRule>
    <cfRule type="containsText" dxfId="1027" priority="2903" operator="containsText" text="In Danger of Falling Behind Target">
      <formula>NOT(ISERROR(SEARCH("In Danger of Falling Behind Target",I44)))</formula>
    </cfRule>
    <cfRule type="containsText" dxfId="1026" priority="2904" operator="containsText" text="On Track to be Achieved">
      <formula>NOT(ISERROR(SEARCH("On Track to be Achieved",I44)))</formula>
    </cfRule>
    <cfRule type="containsText" dxfId="1025" priority="2905" operator="containsText" text="Fully Achieved">
      <formula>NOT(ISERROR(SEARCH("Fully Achieved",I44)))</formula>
    </cfRule>
    <cfRule type="containsText" dxfId="1024" priority="2906" operator="containsText" text="Update not Provided">
      <formula>NOT(ISERROR(SEARCH("Update not Provided",I44)))</formula>
    </cfRule>
    <cfRule type="containsText" dxfId="1023" priority="2907" operator="containsText" text="Not yet due">
      <formula>NOT(ISERROR(SEARCH("Not yet due",I44)))</formula>
    </cfRule>
    <cfRule type="containsText" dxfId="1022" priority="2908" operator="containsText" text="Completed Behind Schedule">
      <formula>NOT(ISERROR(SEARCH("Completed Behind Schedule",I44)))</formula>
    </cfRule>
    <cfRule type="containsText" dxfId="1021" priority="2909" operator="containsText" text="Off Target">
      <formula>NOT(ISERROR(SEARCH("Off Target",I44)))</formula>
    </cfRule>
    <cfRule type="containsText" dxfId="1020" priority="2910" operator="containsText" text="In Danger of Falling Behind Target">
      <formula>NOT(ISERROR(SEARCH("In Danger of Falling Behind Target",I44)))</formula>
    </cfRule>
    <cfRule type="containsText" dxfId="1019" priority="2911" operator="containsText" text="On Track to be Achieved">
      <formula>NOT(ISERROR(SEARCH("On Track to be Achieved",I44)))</formula>
    </cfRule>
    <cfRule type="containsText" dxfId="1018" priority="2912" operator="containsText" text="Fully Achieved">
      <formula>NOT(ISERROR(SEARCH("Fully Achieved",I44)))</formula>
    </cfRule>
    <cfRule type="containsText" dxfId="1017" priority="2913" operator="containsText" text="Fully Achieved">
      <formula>NOT(ISERROR(SEARCH("Fully Achieved",I44)))</formula>
    </cfRule>
    <cfRule type="containsText" dxfId="1016" priority="2914" operator="containsText" text="Fully Achieved">
      <formula>NOT(ISERROR(SEARCH("Fully Achieved",I44)))</formula>
    </cfRule>
    <cfRule type="containsText" dxfId="1015" priority="2915" operator="containsText" text="Deferred">
      <formula>NOT(ISERROR(SEARCH("Deferred",I44)))</formula>
    </cfRule>
    <cfRule type="containsText" dxfId="1014" priority="2916" operator="containsText" text="Deleted">
      <formula>NOT(ISERROR(SEARCH("Deleted",I44)))</formula>
    </cfRule>
    <cfRule type="containsText" dxfId="1013" priority="2917" operator="containsText" text="In Danger of Falling Behind Target">
      <formula>NOT(ISERROR(SEARCH("In Danger of Falling Behind Target",I44)))</formula>
    </cfRule>
    <cfRule type="containsText" dxfId="1012" priority="2918" operator="containsText" text="Not yet due">
      <formula>NOT(ISERROR(SEARCH("Not yet due",I44)))</formula>
    </cfRule>
    <cfRule type="containsText" dxfId="1011" priority="2919" operator="containsText" text="Update not Provided">
      <formula>NOT(ISERROR(SEARCH("Update not Provided",I44)))</formula>
    </cfRule>
  </conditionalFormatting>
  <conditionalFormatting sqref="I51">
    <cfRule type="containsText" dxfId="1010" priority="2848" operator="containsText" text="On track to be achieved">
      <formula>NOT(ISERROR(SEARCH("On track to be achieved",I51)))</formula>
    </cfRule>
    <cfRule type="containsText" dxfId="1009" priority="2849" operator="containsText" text="Deferred">
      <formula>NOT(ISERROR(SEARCH("Deferred",I51)))</formula>
    </cfRule>
    <cfRule type="containsText" dxfId="1008" priority="2850" operator="containsText" text="Deleted">
      <formula>NOT(ISERROR(SEARCH("Deleted",I51)))</formula>
    </cfRule>
    <cfRule type="containsText" dxfId="1007" priority="2851" operator="containsText" text="In Danger of Falling Behind Target">
      <formula>NOT(ISERROR(SEARCH("In Danger of Falling Behind Target",I51)))</formula>
    </cfRule>
    <cfRule type="containsText" dxfId="1006" priority="2852" operator="containsText" text="Not yet due">
      <formula>NOT(ISERROR(SEARCH("Not yet due",I51)))</formula>
    </cfRule>
    <cfRule type="containsText" dxfId="1005" priority="2853" operator="containsText" text="Update not Provided">
      <formula>NOT(ISERROR(SEARCH("Update not Provided",I51)))</formula>
    </cfRule>
    <cfRule type="containsText" dxfId="1004" priority="2854" operator="containsText" text="Not yet due">
      <formula>NOT(ISERROR(SEARCH("Not yet due",I51)))</formula>
    </cfRule>
    <cfRule type="containsText" dxfId="1003" priority="2855" operator="containsText" text="Completed Behind Schedule">
      <formula>NOT(ISERROR(SEARCH("Completed Behind Schedule",I51)))</formula>
    </cfRule>
    <cfRule type="containsText" dxfId="1002" priority="2856" operator="containsText" text="Off Target">
      <formula>NOT(ISERROR(SEARCH("Off Target",I51)))</formula>
    </cfRule>
    <cfRule type="containsText" dxfId="1001" priority="2857" operator="containsText" text="On Track to be Achieved">
      <formula>NOT(ISERROR(SEARCH("On Track to be Achieved",I51)))</formula>
    </cfRule>
    <cfRule type="containsText" dxfId="1000" priority="2858" operator="containsText" text="Fully Achieved">
      <formula>NOT(ISERROR(SEARCH("Fully Achieved",I51)))</formula>
    </cfRule>
    <cfRule type="containsText" dxfId="999" priority="2859" operator="containsText" text="Not yet due">
      <formula>NOT(ISERROR(SEARCH("Not yet due",I51)))</formula>
    </cfRule>
    <cfRule type="containsText" dxfId="998" priority="2860" operator="containsText" text="Not Yet Due">
      <formula>NOT(ISERROR(SEARCH("Not Yet Due",I51)))</formula>
    </cfRule>
    <cfRule type="containsText" dxfId="997" priority="2861" operator="containsText" text="Deferred">
      <formula>NOT(ISERROR(SEARCH("Deferred",I51)))</formula>
    </cfRule>
    <cfRule type="containsText" dxfId="996" priority="2862" operator="containsText" text="Deleted">
      <formula>NOT(ISERROR(SEARCH("Deleted",I51)))</formula>
    </cfRule>
    <cfRule type="containsText" dxfId="995" priority="2863" operator="containsText" text="In Danger of Falling Behind Target">
      <formula>NOT(ISERROR(SEARCH("In Danger of Falling Behind Target",I51)))</formula>
    </cfRule>
    <cfRule type="containsText" dxfId="994" priority="2864" operator="containsText" text="Not yet due">
      <formula>NOT(ISERROR(SEARCH("Not yet due",I51)))</formula>
    </cfRule>
    <cfRule type="containsText" dxfId="993" priority="2865" operator="containsText" text="Completed Behind Schedule">
      <formula>NOT(ISERROR(SEARCH("Completed Behind Schedule",I51)))</formula>
    </cfRule>
    <cfRule type="containsText" dxfId="992" priority="2866" operator="containsText" text="Off Target">
      <formula>NOT(ISERROR(SEARCH("Off Target",I51)))</formula>
    </cfRule>
    <cfRule type="containsText" dxfId="991" priority="2867" operator="containsText" text="In Danger of Falling Behind Target">
      <formula>NOT(ISERROR(SEARCH("In Danger of Falling Behind Target",I51)))</formula>
    </cfRule>
    <cfRule type="containsText" dxfId="990" priority="2868" operator="containsText" text="On Track to be Achieved">
      <formula>NOT(ISERROR(SEARCH("On Track to be Achieved",I51)))</formula>
    </cfRule>
    <cfRule type="containsText" dxfId="989" priority="2869" operator="containsText" text="Fully Achieved">
      <formula>NOT(ISERROR(SEARCH("Fully Achieved",I51)))</formula>
    </cfRule>
    <cfRule type="containsText" dxfId="988" priority="2870" operator="containsText" text="Update not Provided">
      <formula>NOT(ISERROR(SEARCH("Update not Provided",I51)))</formula>
    </cfRule>
    <cfRule type="containsText" dxfId="987" priority="2871" operator="containsText" text="Not yet due">
      <formula>NOT(ISERROR(SEARCH("Not yet due",I51)))</formula>
    </cfRule>
    <cfRule type="containsText" dxfId="986" priority="2872" operator="containsText" text="Completed Behind Schedule">
      <formula>NOT(ISERROR(SEARCH("Completed Behind Schedule",I51)))</formula>
    </cfRule>
    <cfRule type="containsText" dxfId="985" priority="2873" operator="containsText" text="Off Target">
      <formula>NOT(ISERROR(SEARCH("Off Target",I51)))</formula>
    </cfRule>
    <cfRule type="containsText" dxfId="984" priority="2874" operator="containsText" text="In Danger of Falling Behind Target">
      <formula>NOT(ISERROR(SEARCH("In Danger of Falling Behind Target",I51)))</formula>
    </cfRule>
    <cfRule type="containsText" dxfId="983" priority="2875" operator="containsText" text="On Track to be Achieved">
      <formula>NOT(ISERROR(SEARCH("On Track to be Achieved",I51)))</formula>
    </cfRule>
    <cfRule type="containsText" dxfId="982" priority="2876" operator="containsText" text="Fully Achieved">
      <formula>NOT(ISERROR(SEARCH("Fully Achieved",I51)))</formula>
    </cfRule>
    <cfRule type="containsText" dxfId="981" priority="2877" operator="containsText" text="Fully Achieved">
      <formula>NOT(ISERROR(SEARCH("Fully Achieved",I51)))</formula>
    </cfRule>
    <cfRule type="containsText" dxfId="980" priority="2878" operator="containsText" text="Fully Achieved">
      <formula>NOT(ISERROR(SEARCH("Fully Achieved",I51)))</formula>
    </cfRule>
    <cfRule type="containsText" dxfId="979" priority="2879" operator="containsText" text="Deferred">
      <formula>NOT(ISERROR(SEARCH("Deferred",I51)))</formula>
    </cfRule>
    <cfRule type="containsText" dxfId="978" priority="2880" operator="containsText" text="Deleted">
      <formula>NOT(ISERROR(SEARCH("Deleted",I51)))</formula>
    </cfRule>
    <cfRule type="containsText" dxfId="977" priority="2881" operator="containsText" text="In Danger of Falling Behind Target">
      <formula>NOT(ISERROR(SEARCH("In Danger of Falling Behind Target",I51)))</formula>
    </cfRule>
    <cfRule type="containsText" dxfId="976" priority="2882" operator="containsText" text="Not yet due">
      <formula>NOT(ISERROR(SEARCH("Not yet due",I51)))</formula>
    </cfRule>
    <cfRule type="containsText" dxfId="975" priority="2883" operator="containsText" text="Update not Provided">
      <formula>NOT(ISERROR(SEARCH("Update not Provided",I51)))</formula>
    </cfRule>
  </conditionalFormatting>
  <conditionalFormatting sqref="I51">
    <cfRule type="containsText" dxfId="974" priority="2812" operator="containsText" text="On track to be achieved">
      <formula>NOT(ISERROR(SEARCH("On track to be achieved",I51)))</formula>
    </cfRule>
    <cfRule type="containsText" dxfId="973" priority="2813" operator="containsText" text="Deferred">
      <formula>NOT(ISERROR(SEARCH("Deferred",I51)))</formula>
    </cfRule>
    <cfRule type="containsText" dxfId="972" priority="2814" operator="containsText" text="Deleted">
      <formula>NOT(ISERROR(SEARCH("Deleted",I51)))</formula>
    </cfRule>
    <cfRule type="containsText" dxfId="971" priority="2815" operator="containsText" text="In Danger of Falling Behind Target">
      <formula>NOT(ISERROR(SEARCH("In Danger of Falling Behind Target",I51)))</formula>
    </cfRule>
    <cfRule type="containsText" dxfId="970" priority="2816" operator="containsText" text="Not yet due">
      <formula>NOT(ISERROR(SEARCH("Not yet due",I51)))</formula>
    </cfRule>
    <cfRule type="containsText" dxfId="969" priority="2817" operator="containsText" text="Update not Provided">
      <formula>NOT(ISERROR(SEARCH("Update not Provided",I51)))</formula>
    </cfRule>
    <cfRule type="containsText" dxfId="968" priority="2818" operator="containsText" text="Not yet due">
      <formula>NOT(ISERROR(SEARCH("Not yet due",I51)))</formula>
    </cfRule>
    <cfRule type="containsText" dxfId="967" priority="2819" operator="containsText" text="Completed Behind Schedule">
      <formula>NOT(ISERROR(SEARCH("Completed Behind Schedule",I51)))</formula>
    </cfRule>
    <cfRule type="containsText" dxfId="966" priority="2820" operator="containsText" text="Off Target">
      <formula>NOT(ISERROR(SEARCH("Off Target",I51)))</formula>
    </cfRule>
    <cfRule type="containsText" dxfId="965" priority="2821" operator="containsText" text="On Track to be Achieved">
      <formula>NOT(ISERROR(SEARCH("On Track to be Achieved",I51)))</formula>
    </cfRule>
    <cfRule type="containsText" dxfId="964" priority="2822" operator="containsText" text="Fully Achieved">
      <formula>NOT(ISERROR(SEARCH("Fully Achieved",I51)))</formula>
    </cfRule>
    <cfRule type="containsText" dxfId="963" priority="2823" operator="containsText" text="Not yet due">
      <formula>NOT(ISERROR(SEARCH("Not yet due",I51)))</formula>
    </cfRule>
    <cfRule type="containsText" dxfId="962" priority="2824" operator="containsText" text="Not Yet Due">
      <formula>NOT(ISERROR(SEARCH("Not Yet Due",I51)))</formula>
    </cfRule>
    <cfRule type="containsText" dxfId="961" priority="2825" operator="containsText" text="Deferred">
      <formula>NOT(ISERROR(SEARCH("Deferred",I51)))</formula>
    </cfRule>
    <cfRule type="containsText" dxfId="960" priority="2826" operator="containsText" text="Deleted">
      <formula>NOT(ISERROR(SEARCH("Deleted",I51)))</formula>
    </cfRule>
    <cfRule type="containsText" dxfId="959" priority="2827" operator="containsText" text="In Danger of Falling Behind Target">
      <formula>NOT(ISERROR(SEARCH("In Danger of Falling Behind Target",I51)))</formula>
    </cfRule>
    <cfRule type="containsText" dxfId="958" priority="2828" operator="containsText" text="Not yet due">
      <formula>NOT(ISERROR(SEARCH("Not yet due",I51)))</formula>
    </cfRule>
    <cfRule type="containsText" dxfId="957" priority="2829" operator="containsText" text="Completed Behind Schedule">
      <formula>NOT(ISERROR(SEARCH("Completed Behind Schedule",I51)))</formula>
    </cfRule>
    <cfRule type="containsText" dxfId="956" priority="2830" operator="containsText" text="Off Target">
      <formula>NOT(ISERROR(SEARCH("Off Target",I51)))</formula>
    </cfRule>
    <cfRule type="containsText" dxfId="955" priority="2831" operator="containsText" text="In Danger of Falling Behind Target">
      <formula>NOT(ISERROR(SEARCH("In Danger of Falling Behind Target",I51)))</formula>
    </cfRule>
    <cfRule type="containsText" dxfId="954" priority="2832" operator="containsText" text="On Track to be Achieved">
      <formula>NOT(ISERROR(SEARCH("On Track to be Achieved",I51)))</formula>
    </cfRule>
    <cfRule type="containsText" dxfId="953" priority="2833" operator="containsText" text="Fully Achieved">
      <formula>NOT(ISERROR(SEARCH("Fully Achieved",I51)))</formula>
    </cfRule>
    <cfRule type="containsText" dxfId="952" priority="2834" operator="containsText" text="Update not Provided">
      <formula>NOT(ISERROR(SEARCH("Update not Provided",I51)))</formula>
    </cfRule>
    <cfRule type="containsText" dxfId="951" priority="2835" operator="containsText" text="Not yet due">
      <formula>NOT(ISERROR(SEARCH("Not yet due",I51)))</formula>
    </cfRule>
    <cfRule type="containsText" dxfId="950" priority="2836" operator="containsText" text="Completed Behind Schedule">
      <formula>NOT(ISERROR(SEARCH("Completed Behind Schedule",I51)))</formula>
    </cfRule>
    <cfRule type="containsText" dxfId="949" priority="2837" operator="containsText" text="Off Target">
      <formula>NOT(ISERROR(SEARCH("Off Target",I51)))</formula>
    </cfRule>
    <cfRule type="containsText" dxfId="948" priority="2838" operator="containsText" text="In Danger of Falling Behind Target">
      <formula>NOT(ISERROR(SEARCH("In Danger of Falling Behind Target",I51)))</formula>
    </cfRule>
    <cfRule type="containsText" dxfId="947" priority="2839" operator="containsText" text="On Track to be Achieved">
      <formula>NOT(ISERROR(SEARCH("On Track to be Achieved",I51)))</formula>
    </cfRule>
    <cfRule type="containsText" dxfId="946" priority="2840" operator="containsText" text="Fully Achieved">
      <formula>NOT(ISERROR(SEARCH("Fully Achieved",I51)))</formula>
    </cfRule>
    <cfRule type="containsText" dxfId="945" priority="2841" operator="containsText" text="Fully Achieved">
      <formula>NOT(ISERROR(SEARCH("Fully Achieved",I51)))</formula>
    </cfRule>
    <cfRule type="containsText" dxfId="944" priority="2842" operator="containsText" text="Fully Achieved">
      <formula>NOT(ISERROR(SEARCH("Fully Achieved",I51)))</formula>
    </cfRule>
    <cfRule type="containsText" dxfId="943" priority="2843" operator="containsText" text="Deferred">
      <formula>NOT(ISERROR(SEARCH("Deferred",I51)))</formula>
    </cfRule>
    <cfRule type="containsText" dxfId="942" priority="2844" operator="containsText" text="Deleted">
      <formula>NOT(ISERROR(SEARCH("Deleted",I51)))</formula>
    </cfRule>
    <cfRule type="containsText" dxfId="941" priority="2845" operator="containsText" text="In Danger of Falling Behind Target">
      <formula>NOT(ISERROR(SEARCH("In Danger of Falling Behind Target",I51)))</formula>
    </cfRule>
    <cfRule type="containsText" dxfId="940" priority="2846" operator="containsText" text="Not yet due">
      <formula>NOT(ISERROR(SEARCH("Not yet due",I51)))</formula>
    </cfRule>
    <cfRule type="containsText" dxfId="939" priority="2847" operator="containsText" text="Update not Provided">
      <formula>NOT(ISERROR(SEARCH("Update not Provided",I51)))</formula>
    </cfRule>
  </conditionalFormatting>
  <conditionalFormatting sqref="I51">
    <cfRule type="containsText" dxfId="938" priority="2776" operator="containsText" text="On track to be achieved">
      <formula>NOT(ISERROR(SEARCH("On track to be achieved",I51)))</formula>
    </cfRule>
    <cfRule type="containsText" dxfId="937" priority="2777" operator="containsText" text="Deferred">
      <formula>NOT(ISERROR(SEARCH("Deferred",I51)))</formula>
    </cfRule>
    <cfRule type="containsText" dxfId="936" priority="2778" operator="containsText" text="Deleted">
      <formula>NOT(ISERROR(SEARCH("Deleted",I51)))</formula>
    </cfRule>
    <cfRule type="containsText" dxfId="935" priority="2779" operator="containsText" text="In Danger of Falling Behind Target">
      <formula>NOT(ISERROR(SEARCH("In Danger of Falling Behind Target",I51)))</formula>
    </cfRule>
    <cfRule type="containsText" dxfId="934" priority="2780" operator="containsText" text="Not yet due">
      <formula>NOT(ISERROR(SEARCH("Not yet due",I51)))</formula>
    </cfRule>
    <cfRule type="containsText" dxfId="933" priority="2781" operator="containsText" text="Update not Provided">
      <formula>NOT(ISERROR(SEARCH("Update not Provided",I51)))</formula>
    </cfRule>
    <cfRule type="containsText" dxfId="932" priority="2782" operator="containsText" text="Not yet due">
      <formula>NOT(ISERROR(SEARCH("Not yet due",I51)))</formula>
    </cfRule>
    <cfRule type="containsText" dxfId="931" priority="2783" operator="containsText" text="Completed Behind Schedule">
      <formula>NOT(ISERROR(SEARCH("Completed Behind Schedule",I51)))</formula>
    </cfRule>
    <cfRule type="containsText" dxfId="930" priority="2784" operator="containsText" text="Off Target">
      <formula>NOT(ISERROR(SEARCH("Off Target",I51)))</formula>
    </cfRule>
    <cfRule type="containsText" dxfId="929" priority="2785" operator="containsText" text="On Track to be Achieved">
      <formula>NOT(ISERROR(SEARCH("On Track to be Achieved",I51)))</formula>
    </cfRule>
    <cfRule type="containsText" dxfId="928" priority="2786" operator="containsText" text="Fully Achieved">
      <formula>NOT(ISERROR(SEARCH("Fully Achieved",I51)))</formula>
    </cfRule>
    <cfRule type="containsText" dxfId="927" priority="2787" operator="containsText" text="Not yet due">
      <formula>NOT(ISERROR(SEARCH("Not yet due",I51)))</formula>
    </cfRule>
    <cfRule type="containsText" dxfId="926" priority="2788" operator="containsText" text="Not Yet Due">
      <formula>NOT(ISERROR(SEARCH("Not Yet Due",I51)))</formula>
    </cfRule>
    <cfRule type="containsText" dxfId="925" priority="2789" operator="containsText" text="Deferred">
      <formula>NOT(ISERROR(SEARCH("Deferred",I51)))</formula>
    </cfRule>
    <cfRule type="containsText" dxfId="924" priority="2790" operator="containsText" text="Deleted">
      <formula>NOT(ISERROR(SEARCH("Deleted",I51)))</formula>
    </cfRule>
    <cfRule type="containsText" dxfId="923" priority="2791" operator="containsText" text="In Danger of Falling Behind Target">
      <formula>NOT(ISERROR(SEARCH("In Danger of Falling Behind Target",I51)))</formula>
    </cfRule>
    <cfRule type="containsText" dxfId="922" priority="2792" operator="containsText" text="Not yet due">
      <formula>NOT(ISERROR(SEARCH("Not yet due",I51)))</formula>
    </cfRule>
    <cfRule type="containsText" dxfId="921" priority="2793" operator="containsText" text="Completed Behind Schedule">
      <formula>NOT(ISERROR(SEARCH("Completed Behind Schedule",I51)))</formula>
    </cfRule>
    <cfRule type="containsText" dxfId="920" priority="2794" operator="containsText" text="Off Target">
      <formula>NOT(ISERROR(SEARCH("Off Target",I51)))</formula>
    </cfRule>
    <cfRule type="containsText" dxfId="919" priority="2795" operator="containsText" text="In Danger of Falling Behind Target">
      <formula>NOT(ISERROR(SEARCH("In Danger of Falling Behind Target",I51)))</formula>
    </cfRule>
    <cfRule type="containsText" dxfId="918" priority="2796" operator="containsText" text="On Track to be Achieved">
      <formula>NOT(ISERROR(SEARCH("On Track to be Achieved",I51)))</formula>
    </cfRule>
    <cfRule type="containsText" dxfId="917" priority="2797" operator="containsText" text="Fully Achieved">
      <formula>NOT(ISERROR(SEARCH("Fully Achieved",I51)))</formula>
    </cfRule>
    <cfRule type="containsText" dxfId="916" priority="2798" operator="containsText" text="Update not Provided">
      <formula>NOT(ISERROR(SEARCH("Update not Provided",I51)))</formula>
    </cfRule>
    <cfRule type="containsText" dxfId="915" priority="2799" operator="containsText" text="Not yet due">
      <formula>NOT(ISERROR(SEARCH("Not yet due",I51)))</formula>
    </cfRule>
    <cfRule type="containsText" dxfId="914" priority="2800" operator="containsText" text="Completed Behind Schedule">
      <formula>NOT(ISERROR(SEARCH("Completed Behind Schedule",I51)))</formula>
    </cfRule>
    <cfRule type="containsText" dxfId="913" priority="2801" operator="containsText" text="Off Target">
      <formula>NOT(ISERROR(SEARCH("Off Target",I51)))</formula>
    </cfRule>
    <cfRule type="containsText" dxfId="912" priority="2802" operator="containsText" text="In Danger of Falling Behind Target">
      <formula>NOT(ISERROR(SEARCH("In Danger of Falling Behind Target",I51)))</formula>
    </cfRule>
    <cfRule type="containsText" dxfId="911" priority="2803" operator="containsText" text="On Track to be Achieved">
      <formula>NOT(ISERROR(SEARCH("On Track to be Achieved",I51)))</formula>
    </cfRule>
    <cfRule type="containsText" dxfId="910" priority="2804" operator="containsText" text="Fully Achieved">
      <formula>NOT(ISERROR(SEARCH("Fully Achieved",I51)))</formula>
    </cfRule>
    <cfRule type="containsText" dxfId="909" priority="2805" operator="containsText" text="Fully Achieved">
      <formula>NOT(ISERROR(SEARCH("Fully Achieved",I51)))</formula>
    </cfRule>
    <cfRule type="containsText" dxfId="908" priority="2806" operator="containsText" text="Fully Achieved">
      <formula>NOT(ISERROR(SEARCH("Fully Achieved",I51)))</formula>
    </cfRule>
    <cfRule type="containsText" dxfId="907" priority="2807" operator="containsText" text="Deferred">
      <formula>NOT(ISERROR(SEARCH("Deferred",I51)))</formula>
    </cfRule>
    <cfRule type="containsText" dxfId="906" priority="2808" operator="containsText" text="Deleted">
      <formula>NOT(ISERROR(SEARCH("Deleted",I51)))</formula>
    </cfRule>
    <cfRule type="containsText" dxfId="905" priority="2809" operator="containsText" text="In Danger of Falling Behind Target">
      <formula>NOT(ISERROR(SEARCH("In Danger of Falling Behind Target",I51)))</formula>
    </cfRule>
    <cfRule type="containsText" dxfId="904" priority="2810" operator="containsText" text="Not yet due">
      <formula>NOT(ISERROR(SEARCH("Not yet due",I51)))</formula>
    </cfRule>
    <cfRule type="containsText" dxfId="903" priority="2811" operator="containsText" text="Update not Provided">
      <formula>NOT(ISERROR(SEARCH("Update not Provided",I51)))</formula>
    </cfRule>
  </conditionalFormatting>
  <conditionalFormatting sqref="I52:I61">
    <cfRule type="containsText" dxfId="902" priority="2740" operator="containsText" text="On track to be achieved">
      <formula>NOT(ISERROR(SEARCH("On track to be achieved",I52)))</formula>
    </cfRule>
    <cfRule type="containsText" dxfId="901" priority="2741" operator="containsText" text="Deferred">
      <formula>NOT(ISERROR(SEARCH("Deferred",I52)))</formula>
    </cfRule>
    <cfRule type="containsText" dxfId="900" priority="2742" operator="containsText" text="Deleted">
      <formula>NOT(ISERROR(SEARCH("Deleted",I52)))</formula>
    </cfRule>
    <cfRule type="containsText" dxfId="899" priority="2743" operator="containsText" text="In Danger of Falling Behind Target">
      <formula>NOT(ISERROR(SEARCH("In Danger of Falling Behind Target",I52)))</formula>
    </cfRule>
    <cfRule type="containsText" dxfId="898" priority="2744" operator="containsText" text="Not yet due">
      <formula>NOT(ISERROR(SEARCH("Not yet due",I52)))</formula>
    </cfRule>
    <cfRule type="containsText" dxfId="897" priority="2745" operator="containsText" text="Update not Provided">
      <formula>NOT(ISERROR(SEARCH("Update not Provided",I52)))</formula>
    </cfRule>
    <cfRule type="containsText" dxfId="896" priority="2746" operator="containsText" text="Not yet due">
      <formula>NOT(ISERROR(SEARCH("Not yet due",I52)))</formula>
    </cfRule>
    <cfRule type="containsText" dxfId="895" priority="2747" operator="containsText" text="Completed Behind Schedule">
      <formula>NOT(ISERROR(SEARCH("Completed Behind Schedule",I52)))</formula>
    </cfRule>
    <cfRule type="containsText" dxfId="894" priority="2748" operator="containsText" text="Off Target">
      <formula>NOT(ISERROR(SEARCH("Off Target",I52)))</formula>
    </cfRule>
    <cfRule type="containsText" dxfId="893" priority="2749" operator="containsText" text="On Track to be Achieved">
      <formula>NOT(ISERROR(SEARCH("On Track to be Achieved",I52)))</formula>
    </cfRule>
    <cfRule type="containsText" dxfId="892" priority="2750" operator="containsText" text="Fully Achieved">
      <formula>NOT(ISERROR(SEARCH("Fully Achieved",I52)))</formula>
    </cfRule>
    <cfRule type="containsText" dxfId="891" priority="2751" operator="containsText" text="Not yet due">
      <formula>NOT(ISERROR(SEARCH("Not yet due",I52)))</formula>
    </cfRule>
    <cfRule type="containsText" dxfId="890" priority="2752" operator="containsText" text="Not Yet Due">
      <formula>NOT(ISERROR(SEARCH("Not Yet Due",I52)))</formula>
    </cfRule>
    <cfRule type="containsText" dxfId="889" priority="2753" operator="containsText" text="Deferred">
      <formula>NOT(ISERROR(SEARCH("Deferred",I52)))</formula>
    </cfRule>
    <cfRule type="containsText" dxfId="888" priority="2754" operator="containsText" text="Deleted">
      <formula>NOT(ISERROR(SEARCH("Deleted",I52)))</formula>
    </cfRule>
    <cfRule type="containsText" dxfId="887" priority="2755" operator="containsText" text="In Danger of Falling Behind Target">
      <formula>NOT(ISERROR(SEARCH("In Danger of Falling Behind Target",I52)))</formula>
    </cfRule>
    <cfRule type="containsText" dxfId="886" priority="2756" operator="containsText" text="Not yet due">
      <formula>NOT(ISERROR(SEARCH("Not yet due",I52)))</formula>
    </cfRule>
    <cfRule type="containsText" dxfId="885" priority="2757" operator="containsText" text="Completed Behind Schedule">
      <formula>NOT(ISERROR(SEARCH("Completed Behind Schedule",I52)))</formula>
    </cfRule>
    <cfRule type="containsText" dxfId="884" priority="2758" operator="containsText" text="Off Target">
      <formula>NOT(ISERROR(SEARCH("Off Target",I52)))</formula>
    </cfRule>
    <cfRule type="containsText" dxfId="883" priority="2759" operator="containsText" text="In Danger of Falling Behind Target">
      <formula>NOT(ISERROR(SEARCH("In Danger of Falling Behind Target",I52)))</formula>
    </cfRule>
    <cfRule type="containsText" dxfId="882" priority="2760" operator="containsText" text="On Track to be Achieved">
      <formula>NOT(ISERROR(SEARCH("On Track to be Achieved",I52)))</formula>
    </cfRule>
    <cfRule type="containsText" dxfId="881" priority="2761" operator="containsText" text="Fully Achieved">
      <formula>NOT(ISERROR(SEARCH("Fully Achieved",I52)))</formula>
    </cfRule>
    <cfRule type="containsText" dxfId="880" priority="2762" operator="containsText" text="Update not Provided">
      <formula>NOT(ISERROR(SEARCH("Update not Provided",I52)))</formula>
    </cfRule>
    <cfRule type="containsText" dxfId="879" priority="2763" operator="containsText" text="Not yet due">
      <formula>NOT(ISERROR(SEARCH("Not yet due",I52)))</formula>
    </cfRule>
    <cfRule type="containsText" dxfId="878" priority="2764" operator="containsText" text="Completed Behind Schedule">
      <formula>NOT(ISERROR(SEARCH("Completed Behind Schedule",I52)))</formula>
    </cfRule>
    <cfRule type="containsText" dxfId="877" priority="2765" operator="containsText" text="Off Target">
      <formula>NOT(ISERROR(SEARCH("Off Target",I52)))</formula>
    </cfRule>
    <cfRule type="containsText" dxfId="876" priority="2766" operator="containsText" text="In Danger of Falling Behind Target">
      <formula>NOT(ISERROR(SEARCH("In Danger of Falling Behind Target",I52)))</formula>
    </cfRule>
    <cfRule type="containsText" dxfId="875" priority="2767" operator="containsText" text="On Track to be Achieved">
      <formula>NOT(ISERROR(SEARCH("On Track to be Achieved",I52)))</formula>
    </cfRule>
    <cfRule type="containsText" dxfId="874" priority="2768" operator="containsText" text="Fully Achieved">
      <formula>NOT(ISERROR(SEARCH("Fully Achieved",I52)))</formula>
    </cfRule>
    <cfRule type="containsText" dxfId="873" priority="2769" operator="containsText" text="Fully Achieved">
      <formula>NOT(ISERROR(SEARCH("Fully Achieved",I52)))</formula>
    </cfRule>
    <cfRule type="containsText" dxfId="872" priority="2770" operator="containsText" text="Fully Achieved">
      <formula>NOT(ISERROR(SEARCH("Fully Achieved",I52)))</formula>
    </cfRule>
    <cfRule type="containsText" dxfId="871" priority="2771" operator="containsText" text="Deferred">
      <formula>NOT(ISERROR(SEARCH("Deferred",I52)))</formula>
    </cfRule>
    <cfRule type="containsText" dxfId="870" priority="2772" operator="containsText" text="Deleted">
      <formula>NOT(ISERROR(SEARCH("Deleted",I52)))</formula>
    </cfRule>
    <cfRule type="containsText" dxfId="869" priority="2773" operator="containsText" text="In Danger of Falling Behind Target">
      <formula>NOT(ISERROR(SEARCH("In Danger of Falling Behind Target",I52)))</formula>
    </cfRule>
    <cfRule type="containsText" dxfId="868" priority="2774" operator="containsText" text="Not yet due">
      <formula>NOT(ISERROR(SEARCH("Not yet due",I52)))</formula>
    </cfRule>
    <cfRule type="containsText" dxfId="867" priority="2775" operator="containsText" text="Update not Provided">
      <formula>NOT(ISERROR(SEARCH("Update not Provided",I52)))</formula>
    </cfRule>
  </conditionalFormatting>
  <conditionalFormatting sqref="J4:J61">
    <cfRule type="containsText" dxfId="866" priority="1909" operator="containsText" text="reasonable tolerance">
      <formula>NOT(ISERROR(SEARCH("reasonable tolerance",J4)))</formula>
    </cfRule>
    <cfRule type="containsText" dxfId="865" priority="1910" operator="containsText" text="significantly after">
      <formula>NOT(ISERROR(SEARCH("significantly after",J4)))</formula>
    </cfRule>
    <cfRule type="containsText" dxfId="864" priority="1911" operator="containsText" text="10% tolerance">
      <formula>NOT(ISERROR(SEARCH("10% tolerance",J4)))</formula>
    </cfRule>
  </conditionalFormatting>
  <conditionalFormatting sqref="E5:E7">
    <cfRule type="containsText" dxfId="863" priority="1873" operator="containsText" text="On track to be achieved">
      <formula>NOT(ISERROR(SEARCH("On track to be achieved",E5)))</formula>
    </cfRule>
    <cfRule type="containsText" dxfId="862" priority="1874" operator="containsText" text="Deferred">
      <formula>NOT(ISERROR(SEARCH("Deferred",E5)))</formula>
    </cfRule>
    <cfRule type="containsText" dxfId="861" priority="1875" operator="containsText" text="Deleted">
      <formula>NOT(ISERROR(SEARCH("Deleted",E5)))</formula>
    </cfRule>
    <cfRule type="containsText" dxfId="860" priority="1876" operator="containsText" text="In Danger of Falling Behind Target">
      <formula>NOT(ISERROR(SEARCH("In Danger of Falling Behind Target",E5)))</formula>
    </cfRule>
    <cfRule type="containsText" dxfId="859" priority="1877" operator="containsText" text="Not yet due">
      <formula>NOT(ISERROR(SEARCH("Not yet due",E5)))</formula>
    </cfRule>
    <cfRule type="containsText" dxfId="858" priority="1878" operator="containsText" text="Update not Provided">
      <formula>NOT(ISERROR(SEARCH("Update not Provided",E5)))</formula>
    </cfRule>
    <cfRule type="containsText" dxfId="857" priority="1879" operator="containsText" text="Not yet due">
      <formula>NOT(ISERROR(SEARCH("Not yet due",E5)))</formula>
    </cfRule>
    <cfRule type="containsText" dxfId="856" priority="1880" operator="containsText" text="Completed Behind Schedule">
      <formula>NOT(ISERROR(SEARCH("Completed Behind Schedule",E5)))</formula>
    </cfRule>
    <cfRule type="containsText" dxfId="855" priority="1881" operator="containsText" text="Off Target">
      <formula>NOT(ISERROR(SEARCH("Off Target",E5)))</formula>
    </cfRule>
    <cfRule type="containsText" dxfId="854" priority="1882" operator="containsText" text="On Track to be Achieved">
      <formula>NOT(ISERROR(SEARCH("On Track to be Achieved",E5)))</formula>
    </cfRule>
    <cfRule type="containsText" dxfId="853" priority="1883" operator="containsText" text="Fully Achieved">
      <formula>NOT(ISERROR(SEARCH("Fully Achieved",E5)))</formula>
    </cfRule>
    <cfRule type="containsText" dxfId="852" priority="1884" operator="containsText" text="Not yet due">
      <formula>NOT(ISERROR(SEARCH("Not yet due",E5)))</formula>
    </cfRule>
    <cfRule type="containsText" dxfId="851" priority="1885" operator="containsText" text="Not Yet Due">
      <formula>NOT(ISERROR(SEARCH("Not Yet Due",E5)))</formula>
    </cfRule>
    <cfRule type="containsText" dxfId="850" priority="1886" operator="containsText" text="Deferred">
      <formula>NOT(ISERROR(SEARCH("Deferred",E5)))</formula>
    </cfRule>
    <cfRule type="containsText" dxfId="849" priority="1887" operator="containsText" text="Deleted">
      <formula>NOT(ISERROR(SEARCH("Deleted",E5)))</formula>
    </cfRule>
    <cfRule type="containsText" dxfId="848" priority="1888" operator="containsText" text="In Danger of Falling Behind Target">
      <formula>NOT(ISERROR(SEARCH("In Danger of Falling Behind Target",E5)))</formula>
    </cfRule>
    <cfRule type="containsText" dxfId="847" priority="1889" operator="containsText" text="Not yet due">
      <formula>NOT(ISERROR(SEARCH("Not yet due",E5)))</formula>
    </cfRule>
    <cfRule type="containsText" dxfId="846" priority="1890" operator="containsText" text="Completed Behind Schedule">
      <formula>NOT(ISERROR(SEARCH("Completed Behind Schedule",E5)))</formula>
    </cfRule>
    <cfRule type="containsText" dxfId="845" priority="1891" operator="containsText" text="Off Target">
      <formula>NOT(ISERROR(SEARCH("Off Target",E5)))</formula>
    </cfRule>
    <cfRule type="containsText" dxfId="844" priority="1892" operator="containsText" text="In Danger of Falling Behind Target">
      <formula>NOT(ISERROR(SEARCH("In Danger of Falling Behind Target",E5)))</formula>
    </cfRule>
    <cfRule type="containsText" dxfId="843" priority="1893" operator="containsText" text="On Track to be Achieved">
      <formula>NOT(ISERROR(SEARCH("On Track to be Achieved",E5)))</formula>
    </cfRule>
    <cfRule type="containsText" dxfId="842" priority="1894" operator="containsText" text="Fully Achieved">
      <formula>NOT(ISERROR(SEARCH("Fully Achieved",E5)))</formula>
    </cfRule>
    <cfRule type="containsText" dxfId="841" priority="1895" operator="containsText" text="Update not Provided">
      <formula>NOT(ISERROR(SEARCH("Update not Provided",E5)))</formula>
    </cfRule>
    <cfRule type="containsText" dxfId="840" priority="1896" operator="containsText" text="Not yet due">
      <formula>NOT(ISERROR(SEARCH("Not yet due",E5)))</formula>
    </cfRule>
    <cfRule type="containsText" dxfId="839" priority="1897" operator="containsText" text="Completed Behind Schedule">
      <formula>NOT(ISERROR(SEARCH("Completed Behind Schedule",E5)))</formula>
    </cfRule>
    <cfRule type="containsText" dxfId="838" priority="1898" operator="containsText" text="Off Target">
      <formula>NOT(ISERROR(SEARCH("Off Target",E5)))</formula>
    </cfRule>
    <cfRule type="containsText" dxfId="837" priority="1899" operator="containsText" text="In Danger of Falling Behind Target">
      <formula>NOT(ISERROR(SEARCH("In Danger of Falling Behind Target",E5)))</formula>
    </cfRule>
    <cfRule type="containsText" dxfId="836" priority="1900" operator="containsText" text="On Track to be Achieved">
      <formula>NOT(ISERROR(SEARCH("On Track to be Achieved",E5)))</formula>
    </cfRule>
    <cfRule type="containsText" dxfId="835" priority="1901" operator="containsText" text="Fully Achieved">
      <formula>NOT(ISERROR(SEARCH("Fully Achieved",E5)))</formula>
    </cfRule>
    <cfRule type="containsText" dxfId="834" priority="1902" operator="containsText" text="Fully Achieved">
      <formula>NOT(ISERROR(SEARCH("Fully Achieved",E5)))</formula>
    </cfRule>
    <cfRule type="containsText" dxfId="833" priority="1903" operator="containsText" text="Fully Achieved">
      <formula>NOT(ISERROR(SEARCH("Fully Achieved",E5)))</formula>
    </cfRule>
    <cfRule type="containsText" dxfId="832" priority="1904" operator="containsText" text="Deferred">
      <formula>NOT(ISERROR(SEARCH("Deferred",E5)))</formula>
    </cfRule>
    <cfRule type="containsText" dxfId="831" priority="1905" operator="containsText" text="Deleted">
      <formula>NOT(ISERROR(SEARCH("Deleted",E5)))</formula>
    </cfRule>
    <cfRule type="containsText" dxfId="830" priority="1906" operator="containsText" text="In Danger of Falling Behind Target">
      <formula>NOT(ISERROR(SEARCH("In Danger of Falling Behind Target",E5)))</formula>
    </cfRule>
    <cfRule type="containsText" dxfId="829" priority="1907" operator="containsText" text="Not yet due">
      <formula>NOT(ISERROR(SEARCH("Not yet due",E5)))</formula>
    </cfRule>
    <cfRule type="containsText" dxfId="828" priority="1908" operator="containsText" text="Update not Provided">
      <formula>NOT(ISERROR(SEARCH("Update not Provided",E5)))</formula>
    </cfRule>
  </conditionalFormatting>
  <conditionalFormatting sqref="E9">
    <cfRule type="containsText" dxfId="827" priority="1837" operator="containsText" text="On track to be achieved">
      <formula>NOT(ISERROR(SEARCH("On track to be achieved",E9)))</formula>
    </cfRule>
    <cfRule type="containsText" dxfId="826" priority="1838" operator="containsText" text="Deferred">
      <formula>NOT(ISERROR(SEARCH("Deferred",E9)))</formula>
    </cfRule>
    <cfRule type="containsText" dxfId="825" priority="1839" operator="containsText" text="Deleted">
      <formula>NOT(ISERROR(SEARCH("Deleted",E9)))</formula>
    </cfRule>
    <cfRule type="containsText" dxfId="824" priority="1840" operator="containsText" text="In Danger of Falling Behind Target">
      <formula>NOT(ISERROR(SEARCH("In Danger of Falling Behind Target",E9)))</formula>
    </cfRule>
    <cfRule type="containsText" dxfId="823" priority="1841" operator="containsText" text="Not yet due">
      <formula>NOT(ISERROR(SEARCH("Not yet due",E9)))</formula>
    </cfRule>
    <cfRule type="containsText" dxfId="822" priority="1842" operator="containsText" text="Update not Provided">
      <formula>NOT(ISERROR(SEARCH("Update not Provided",E9)))</formula>
    </cfRule>
    <cfRule type="containsText" dxfId="821" priority="1843" operator="containsText" text="Not yet due">
      <formula>NOT(ISERROR(SEARCH("Not yet due",E9)))</formula>
    </cfRule>
    <cfRule type="containsText" dxfId="820" priority="1844" operator="containsText" text="Completed Behind Schedule">
      <formula>NOT(ISERROR(SEARCH("Completed Behind Schedule",E9)))</formula>
    </cfRule>
    <cfRule type="containsText" dxfId="819" priority="1845" operator="containsText" text="Off Target">
      <formula>NOT(ISERROR(SEARCH("Off Target",E9)))</formula>
    </cfRule>
    <cfRule type="containsText" dxfId="818" priority="1846" operator="containsText" text="On Track to be Achieved">
      <formula>NOT(ISERROR(SEARCH("On Track to be Achieved",E9)))</formula>
    </cfRule>
    <cfRule type="containsText" dxfId="817" priority="1847" operator="containsText" text="Fully Achieved">
      <formula>NOT(ISERROR(SEARCH("Fully Achieved",E9)))</formula>
    </cfRule>
    <cfRule type="containsText" dxfId="816" priority="1848" operator="containsText" text="Not yet due">
      <formula>NOT(ISERROR(SEARCH("Not yet due",E9)))</formula>
    </cfRule>
    <cfRule type="containsText" dxfId="815" priority="1849" operator="containsText" text="Not Yet Due">
      <formula>NOT(ISERROR(SEARCH("Not Yet Due",E9)))</formula>
    </cfRule>
    <cfRule type="containsText" dxfId="814" priority="1850" operator="containsText" text="Deferred">
      <formula>NOT(ISERROR(SEARCH("Deferred",E9)))</formula>
    </cfRule>
    <cfRule type="containsText" dxfId="813" priority="1851" operator="containsText" text="Deleted">
      <formula>NOT(ISERROR(SEARCH("Deleted",E9)))</formula>
    </cfRule>
    <cfRule type="containsText" dxfId="812" priority="1852" operator="containsText" text="In Danger of Falling Behind Target">
      <formula>NOT(ISERROR(SEARCH("In Danger of Falling Behind Target",E9)))</formula>
    </cfRule>
    <cfRule type="containsText" dxfId="811" priority="1853" operator="containsText" text="Not yet due">
      <formula>NOT(ISERROR(SEARCH("Not yet due",E9)))</formula>
    </cfRule>
    <cfRule type="containsText" dxfId="810" priority="1854" operator="containsText" text="Completed Behind Schedule">
      <formula>NOT(ISERROR(SEARCH("Completed Behind Schedule",E9)))</formula>
    </cfRule>
    <cfRule type="containsText" dxfId="809" priority="1855" operator="containsText" text="Off Target">
      <formula>NOT(ISERROR(SEARCH("Off Target",E9)))</formula>
    </cfRule>
    <cfRule type="containsText" dxfId="808" priority="1856" operator="containsText" text="In Danger of Falling Behind Target">
      <formula>NOT(ISERROR(SEARCH("In Danger of Falling Behind Target",E9)))</formula>
    </cfRule>
    <cfRule type="containsText" dxfId="807" priority="1857" operator="containsText" text="On Track to be Achieved">
      <formula>NOT(ISERROR(SEARCH("On Track to be Achieved",E9)))</formula>
    </cfRule>
    <cfRule type="containsText" dxfId="806" priority="1858" operator="containsText" text="Fully Achieved">
      <formula>NOT(ISERROR(SEARCH("Fully Achieved",E9)))</formula>
    </cfRule>
    <cfRule type="containsText" dxfId="805" priority="1859" operator="containsText" text="Update not Provided">
      <formula>NOT(ISERROR(SEARCH("Update not Provided",E9)))</formula>
    </cfRule>
    <cfRule type="containsText" dxfId="804" priority="1860" operator="containsText" text="Not yet due">
      <formula>NOT(ISERROR(SEARCH("Not yet due",E9)))</formula>
    </cfRule>
    <cfRule type="containsText" dxfId="803" priority="1861" operator="containsText" text="Completed Behind Schedule">
      <formula>NOT(ISERROR(SEARCH("Completed Behind Schedule",E9)))</formula>
    </cfRule>
    <cfRule type="containsText" dxfId="802" priority="1862" operator="containsText" text="Off Target">
      <formula>NOT(ISERROR(SEARCH("Off Target",E9)))</formula>
    </cfRule>
    <cfRule type="containsText" dxfId="801" priority="1863" operator="containsText" text="In Danger of Falling Behind Target">
      <formula>NOT(ISERROR(SEARCH("In Danger of Falling Behind Target",E9)))</formula>
    </cfRule>
    <cfRule type="containsText" dxfId="800" priority="1864" operator="containsText" text="On Track to be Achieved">
      <formula>NOT(ISERROR(SEARCH("On Track to be Achieved",E9)))</formula>
    </cfRule>
    <cfRule type="containsText" dxfId="799" priority="1865" operator="containsText" text="Fully Achieved">
      <formula>NOT(ISERROR(SEARCH("Fully Achieved",E9)))</formula>
    </cfRule>
    <cfRule type="containsText" dxfId="798" priority="1866" operator="containsText" text="Fully Achieved">
      <formula>NOT(ISERROR(SEARCH("Fully Achieved",E9)))</formula>
    </cfRule>
    <cfRule type="containsText" dxfId="797" priority="1867" operator="containsText" text="Fully Achieved">
      <formula>NOT(ISERROR(SEARCH("Fully Achieved",E9)))</formula>
    </cfRule>
    <cfRule type="containsText" dxfId="796" priority="1868" operator="containsText" text="Deferred">
      <formula>NOT(ISERROR(SEARCH("Deferred",E9)))</formula>
    </cfRule>
    <cfRule type="containsText" dxfId="795" priority="1869" operator="containsText" text="Deleted">
      <formula>NOT(ISERROR(SEARCH("Deleted",E9)))</formula>
    </cfRule>
    <cfRule type="containsText" dxfId="794" priority="1870" operator="containsText" text="In Danger of Falling Behind Target">
      <formula>NOT(ISERROR(SEARCH("In Danger of Falling Behind Target",E9)))</formula>
    </cfRule>
    <cfRule type="containsText" dxfId="793" priority="1871" operator="containsText" text="Not yet due">
      <formula>NOT(ISERROR(SEARCH("Not yet due",E9)))</formula>
    </cfRule>
    <cfRule type="containsText" dxfId="792" priority="1872" operator="containsText" text="Update not Provided">
      <formula>NOT(ISERROR(SEARCH("Update not Provided",E9)))</formula>
    </cfRule>
  </conditionalFormatting>
  <conditionalFormatting sqref="E13:E19">
    <cfRule type="containsText" dxfId="791" priority="1801" operator="containsText" text="On track to be achieved">
      <formula>NOT(ISERROR(SEARCH("On track to be achieved",E13)))</formula>
    </cfRule>
    <cfRule type="containsText" dxfId="790" priority="1802" operator="containsText" text="Deferred">
      <formula>NOT(ISERROR(SEARCH("Deferred",E13)))</formula>
    </cfRule>
    <cfRule type="containsText" dxfId="789" priority="1803" operator="containsText" text="Deleted">
      <formula>NOT(ISERROR(SEARCH("Deleted",E13)))</formula>
    </cfRule>
    <cfRule type="containsText" dxfId="788" priority="1804" operator="containsText" text="In Danger of Falling Behind Target">
      <formula>NOT(ISERROR(SEARCH("In Danger of Falling Behind Target",E13)))</formula>
    </cfRule>
    <cfRule type="containsText" dxfId="787" priority="1805" operator="containsText" text="Not yet due">
      <formula>NOT(ISERROR(SEARCH("Not yet due",E13)))</formula>
    </cfRule>
    <cfRule type="containsText" dxfId="786" priority="1806" operator="containsText" text="Update not Provided">
      <formula>NOT(ISERROR(SEARCH("Update not Provided",E13)))</formula>
    </cfRule>
    <cfRule type="containsText" dxfId="785" priority="1807" operator="containsText" text="Not yet due">
      <formula>NOT(ISERROR(SEARCH("Not yet due",E13)))</formula>
    </cfRule>
    <cfRule type="containsText" dxfId="784" priority="1808" operator="containsText" text="Completed Behind Schedule">
      <formula>NOT(ISERROR(SEARCH("Completed Behind Schedule",E13)))</formula>
    </cfRule>
    <cfRule type="containsText" dxfId="783" priority="1809" operator="containsText" text="Off Target">
      <formula>NOT(ISERROR(SEARCH("Off Target",E13)))</formula>
    </cfRule>
    <cfRule type="containsText" dxfId="782" priority="1810" operator="containsText" text="On Track to be Achieved">
      <formula>NOT(ISERROR(SEARCH("On Track to be Achieved",E13)))</formula>
    </cfRule>
    <cfRule type="containsText" dxfId="781" priority="1811" operator="containsText" text="Fully Achieved">
      <formula>NOT(ISERROR(SEARCH("Fully Achieved",E13)))</formula>
    </cfRule>
    <cfRule type="containsText" dxfId="780" priority="1812" operator="containsText" text="Not yet due">
      <formula>NOT(ISERROR(SEARCH("Not yet due",E13)))</formula>
    </cfRule>
    <cfRule type="containsText" dxfId="779" priority="1813" operator="containsText" text="Not Yet Due">
      <formula>NOT(ISERROR(SEARCH("Not Yet Due",E13)))</formula>
    </cfRule>
    <cfRule type="containsText" dxfId="778" priority="1814" operator="containsText" text="Deferred">
      <formula>NOT(ISERROR(SEARCH("Deferred",E13)))</formula>
    </cfRule>
    <cfRule type="containsText" dxfId="777" priority="1815" operator="containsText" text="Deleted">
      <formula>NOT(ISERROR(SEARCH("Deleted",E13)))</formula>
    </cfRule>
    <cfRule type="containsText" dxfId="776" priority="1816" operator="containsText" text="In Danger of Falling Behind Target">
      <formula>NOT(ISERROR(SEARCH("In Danger of Falling Behind Target",E13)))</formula>
    </cfRule>
    <cfRule type="containsText" dxfId="775" priority="1817" operator="containsText" text="Not yet due">
      <formula>NOT(ISERROR(SEARCH("Not yet due",E13)))</formula>
    </cfRule>
    <cfRule type="containsText" dxfId="774" priority="1818" operator="containsText" text="Completed Behind Schedule">
      <formula>NOT(ISERROR(SEARCH("Completed Behind Schedule",E13)))</formula>
    </cfRule>
    <cfRule type="containsText" dxfId="773" priority="1819" operator="containsText" text="Off Target">
      <formula>NOT(ISERROR(SEARCH("Off Target",E13)))</formula>
    </cfRule>
    <cfRule type="containsText" dxfId="772" priority="1820" operator="containsText" text="In Danger of Falling Behind Target">
      <formula>NOT(ISERROR(SEARCH("In Danger of Falling Behind Target",E13)))</formula>
    </cfRule>
    <cfRule type="containsText" dxfId="771" priority="1821" operator="containsText" text="On Track to be Achieved">
      <formula>NOT(ISERROR(SEARCH("On Track to be Achieved",E13)))</formula>
    </cfRule>
    <cfRule type="containsText" dxfId="770" priority="1822" operator="containsText" text="Fully Achieved">
      <formula>NOT(ISERROR(SEARCH("Fully Achieved",E13)))</formula>
    </cfRule>
    <cfRule type="containsText" dxfId="769" priority="1823" operator="containsText" text="Update not Provided">
      <formula>NOT(ISERROR(SEARCH("Update not Provided",E13)))</formula>
    </cfRule>
    <cfRule type="containsText" dxfId="768" priority="1824" operator="containsText" text="Not yet due">
      <formula>NOT(ISERROR(SEARCH("Not yet due",E13)))</formula>
    </cfRule>
    <cfRule type="containsText" dxfId="767" priority="1825" operator="containsText" text="Completed Behind Schedule">
      <formula>NOT(ISERROR(SEARCH("Completed Behind Schedule",E13)))</formula>
    </cfRule>
    <cfRule type="containsText" dxfId="766" priority="1826" operator="containsText" text="Off Target">
      <formula>NOT(ISERROR(SEARCH("Off Target",E13)))</formula>
    </cfRule>
    <cfRule type="containsText" dxfId="765" priority="1827" operator="containsText" text="In Danger of Falling Behind Target">
      <formula>NOT(ISERROR(SEARCH("In Danger of Falling Behind Target",E13)))</formula>
    </cfRule>
    <cfRule type="containsText" dxfId="764" priority="1828" operator="containsText" text="On Track to be Achieved">
      <formula>NOT(ISERROR(SEARCH("On Track to be Achieved",E13)))</formula>
    </cfRule>
    <cfRule type="containsText" dxfId="763" priority="1829" operator="containsText" text="Fully Achieved">
      <formula>NOT(ISERROR(SEARCH("Fully Achieved",E13)))</formula>
    </cfRule>
    <cfRule type="containsText" dxfId="762" priority="1830" operator="containsText" text="Fully Achieved">
      <formula>NOT(ISERROR(SEARCH("Fully Achieved",E13)))</formula>
    </cfRule>
    <cfRule type="containsText" dxfId="761" priority="1831" operator="containsText" text="Fully Achieved">
      <formula>NOT(ISERROR(SEARCH("Fully Achieved",E13)))</formula>
    </cfRule>
    <cfRule type="containsText" dxfId="760" priority="1832" operator="containsText" text="Deferred">
      <formula>NOT(ISERROR(SEARCH("Deferred",E13)))</formula>
    </cfRule>
    <cfRule type="containsText" dxfId="759" priority="1833" operator="containsText" text="Deleted">
      <formula>NOT(ISERROR(SEARCH("Deleted",E13)))</formula>
    </cfRule>
    <cfRule type="containsText" dxfId="758" priority="1834" operator="containsText" text="In Danger of Falling Behind Target">
      <formula>NOT(ISERROR(SEARCH("In Danger of Falling Behind Target",E13)))</formula>
    </cfRule>
    <cfRule type="containsText" dxfId="757" priority="1835" operator="containsText" text="Not yet due">
      <formula>NOT(ISERROR(SEARCH("Not yet due",E13)))</formula>
    </cfRule>
    <cfRule type="containsText" dxfId="756" priority="1836" operator="containsText" text="Update not Provided">
      <formula>NOT(ISERROR(SEARCH("Update not Provided",E13)))</formula>
    </cfRule>
  </conditionalFormatting>
  <conditionalFormatting sqref="E22:E28">
    <cfRule type="containsText" dxfId="755" priority="1765" operator="containsText" text="On track to be achieved">
      <formula>NOT(ISERROR(SEARCH("On track to be achieved",E22)))</formula>
    </cfRule>
    <cfRule type="containsText" dxfId="754" priority="1766" operator="containsText" text="Deferred">
      <formula>NOT(ISERROR(SEARCH("Deferred",E22)))</formula>
    </cfRule>
    <cfRule type="containsText" dxfId="753" priority="1767" operator="containsText" text="Deleted">
      <formula>NOT(ISERROR(SEARCH("Deleted",E22)))</formula>
    </cfRule>
    <cfRule type="containsText" dxfId="752" priority="1768" operator="containsText" text="In Danger of Falling Behind Target">
      <formula>NOT(ISERROR(SEARCH("In Danger of Falling Behind Target",E22)))</formula>
    </cfRule>
    <cfRule type="containsText" dxfId="751" priority="1769" operator="containsText" text="Not yet due">
      <formula>NOT(ISERROR(SEARCH("Not yet due",E22)))</formula>
    </cfRule>
    <cfRule type="containsText" dxfId="750" priority="1770" operator="containsText" text="Update not Provided">
      <formula>NOT(ISERROR(SEARCH("Update not Provided",E22)))</formula>
    </cfRule>
    <cfRule type="containsText" dxfId="749" priority="1771" operator="containsText" text="Not yet due">
      <formula>NOT(ISERROR(SEARCH("Not yet due",E22)))</formula>
    </cfRule>
    <cfRule type="containsText" dxfId="748" priority="1772" operator="containsText" text="Completed Behind Schedule">
      <formula>NOT(ISERROR(SEARCH("Completed Behind Schedule",E22)))</formula>
    </cfRule>
    <cfRule type="containsText" dxfId="747" priority="1773" operator="containsText" text="Off Target">
      <formula>NOT(ISERROR(SEARCH("Off Target",E22)))</formula>
    </cfRule>
    <cfRule type="containsText" dxfId="746" priority="1774" operator="containsText" text="On Track to be Achieved">
      <formula>NOT(ISERROR(SEARCH("On Track to be Achieved",E22)))</formula>
    </cfRule>
    <cfRule type="containsText" dxfId="745" priority="1775" operator="containsText" text="Fully Achieved">
      <formula>NOT(ISERROR(SEARCH("Fully Achieved",E22)))</formula>
    </cfRule>
    <cfRule type="containsText" dxfId="744" priority="1776" operator="containsText" text="Not yet due">
      <formula>NOT(ISERROR(SEARCH("Not yet due",E22)))</formula>
    </cfRule>
    <cfRule type="containsText" dxfId="743" priority="1777" operator="containsText" text="Not Yet Due">
      <formula>NOT(ISERROR(SEARCH("Not Yet Due",E22)))</formula>
    </cfRule>
    <cfRule type="containsText" dxfId="742" priority="1778" operator="containsText" text="Deferred">
      <formula>NOT(ISERROR(SEARCH("Deferred",E22)))</formula>
    </cfRule>
    <cfRule type="containsText" dxfId="741" priority="1779" operator="containsText" text="Deleted">
      <formula>NOT(ISERROR(SEARCH("Deleted",E22)))</formula>
    </cfRule>
    <cfRule type="containsText" dxfId="740" priority="1780" operator="containsText" text="In Danger of Falling Behind Target">
      <formula>NOT(ISERROR(SEARCH("In Danger of Falling Behind Target",E22)))</formula>
    </cfRule>
    <cfRule type="containsText" dxfId="739" priority="1781" operator="containsText" text="Not yet due">
      <formula>NOT(ISERROR(SEARCH("Not yet due",E22)))</formula>
    </cfRule>
    <cfRule type="containsText" dxfId="738" priority="1782" operator="containsText" text="Completed Behind Schedule">
      <formula>NOT(ISERROR(SEARCH("Completed Behind Schedule",E22)))</formula>
    </cfRule>
    <cfRule type="containsText" dxfId="737" priority="1783" operator="containsText" text="Off Target">
      <formula>NOT(ISERROR(SEARCH("Off Target",E22)))</formula>
    </cfRule>
    <cfRule type="containsText" dxfId="736" priority="1784" operator="containsText" text="In Danger of Falling Behind Target">
      <formula>NOT(ISERROR(SEARCH("In Danger of Falling Behind Target",E22)))</formula>
    </cfRule>
    <cfRule type="containsText" dxfId="735" priority="1785" operator="containsText" text="On Track to be Achieved">
      <formula>NOT(ISERROR(SEARCH("On Track to be Achieved",E22)))</formula>
    </cfRule>
    <cfRule type="containsText" dxfId="734" priority="1786" operator="containsText" text="Fully Achieved">
      <formula>NOT(ISERROR(SEARCH("Fully Achieved",E22)))</formula>
    </cfRule>
    <cfRule type="containsText" dxfId="733" priority="1787" operator="containsText" text="Update not Provided">
      <formula>NOT(ISERROR(SEARCH("Update not Provided",E22)))</formula>
    </cfRule>
    <cfRule type="containsText" dxfId="732" priority="1788" operator="containsText" text="Not yet due">
      <formula>NOT(ISERROR(SEARCH("Not yet due",E22)))</formula>
    </cfRule>
    <cfRule type="containsText" dxfId="731" priority="1789" operator="containsText" text="Completed Behind Schedule">
      <formula>NOT(ISERROR(SEARCH("Completed Behind Schedule",E22)))</formula>
    </cfRule>
    <cfRule type="containsText" dxfId="730" priority="1790" operator="containsText" text="Off Target">
      <formula>NOT(ISERROR(SEARCH("Off Target",E22)))</formula>
    </cfRule>
    <cfRule type="containsText" dxfId="729" priority="1791" operator="containsText" text="In Danger of Falling Behind Target">
      <formula>NOT(ISERROR(SEARCH("In Danger of Falling Behind Target",E22)))</formula>
    </cfRule>
    <cfRule type="containsText" dxfId="728" priority="1792" operator="containsText" text="On Track to be Achieved">
      <formula>NOT(ISERROR(SEARCH("On Track to be Achieved",E22)))</formula>
    </cfRule>
    <cfRule type="containsText" dxfId="727" priority="1793" operator="containsText" text="Fully Achieved">
      <formula>NOT(ISERROR(SEARCH("Fully Achieved",E22)))</formula>
    </cfRule>
    <cfRule type="containsText" dxfId="726" priority="1794" operator="containsText" text="Fully Achieved">
      <formula>NOT(ISERROR(SEARCH("Fully Achieved",E22)))</formula>
    </cfRule>
    <cfRule type="containsText" dxfId="725" priority="1795" operator="containsText" text="Fully Achieved">
      <formula>NOT(ISERROR(SEARCH("Fully Achieved",E22)))</formula>
    </cfRule>
    <cfRule type="containsText" dxfId="724" priority="1796" operator="containsText" text="Deferred">
      <formula>NOT(ISERROR(SEARCH("Deferred",E22)))</formula>
    </cfRule>
    <cfRule type="containsText" dxfId="723" priority="1797" operator="containsText" text="Deleted">
      <formula>NOT(ISERROR(SEARCH("Deleted",E22)))</formula>
    </cfRule>
    <cfRule type="containsText" dxfId="722" priority="1798" operator="containsText" text="In Danger of Falling Behind Target">
      <formula>NOT(ISERROR(SEARCH("In Danger of Falling Behind Target",E22)))</formula>
    </cfRule>
    <cfRule type="containsText" dxfId="721" priority="1799" operator="containsText" text="Not yet due">
      <formula>NOT(ISERROR(SEARCH("Not yet due",E22)))</formula>
    </cfRule>
    <cfRule type="containsText" dxfId="720" priority="1800" operator="containsText" text="Update not Provided">
      <formula>NOT(ISERROR(SEARCH("Update not Provided",E22)))</formula>
    </cfRule>
  </conditionalFormatting>
  <conditionalFormatting sqref="E30:E31">
    <cfRule type="containsText" dxfId="719" priority="1729" operator="containsText" text="On track to be achieved">
      <formula>NOT(ISERROR(SEARCH("On track to be achieved",E30)))</formula>
    </cfRule>
    <cfRule type="containsText" dxfId="718" priority="1730" operator="containsText" text="Deferred">
      <formula>NOT(ISERROR(SEARCH("Deferred",E30)))</formula>
    </cfRule>
    <cfRule type="containsText" dxfId="717" priority="1731" operator="containsText" text="Deleted">
      <formula>NOT(ISERROR(SEARCH("Deleted",E30)))</formula>
    </cfRule>
    <cfRule type="containsText" dxfId="716" priority="1732" operator="containsText" text="In Danger of Falling Behind Target">
      <formula>NOT(ISERROR(SEARCH("In Danger of Falling Behind Target",E30)))</formula>
    </cfRule>
    <cfRule type="containsText" dxfId="715" priority="1733" operator="containsText" text="Not yet due">
      <formula>NOT(ISERROR(SEARCH("Not yet due",E30)))</formula>
    </cfRule>
    <cfRule type="containsText" dxfId="714" priority="1734" operator="containsText" text="Update not Provided">
      <formula>NOT(ISERROR(SEARCH("Update not Provided",E30)))</formula>
    </cfRule>
    <cfRule type="containsText" dxfId="713" priority="1735" operator="containsText" text="Not yet due">
      <formula>NOT(ISERROR(SEARCH("Not yet due",E30)))</formula>
    </cfRule>
    <cfRule type="containsText" dxfId="712" priority="1736" operator="containsText" text="Completed Behind Schedule">
      <formula>NOT(ISERROR(SEARCH("Completed Behind Schedule",E30)))</formula>
    </cfRule>
    <cfRule type="containsText" dxfId="711" priority="1737" operator="containsText" text="Off Target">
      <formula>NOT(ISERROR(SEARCH("Off Target",E30)))</formula>
    </cfRule>
    <cfRule type="containsText" dxfId="710" priority="1738" operator="containsText" text="On Track to be Achieved">
      <formula>NOT(ISERROR(SEARCH("On Track to be Achieved",E30)))</formula>
    </cfRule>
    <cfRule type="containsText" dxfId="709" priority="1739" operator="containsText" text="Fully Achieved">
      <formula>NOT(ISERROR(SEARCH("Fully Achieved",E30)))</formula>
    </cfRule>
    <cfRule type="containsText" dxfId="708" priority="1740" operator="containsText" text="Not yet due">
      <formula>NOT(ISERROR(SEARCH("Not yet due",E30)))</formula>
    </cfRule>
    <cfRule type="containsText" dxfId="707" priority="1741" operator="containsText" text="Not Yet Due">
      <formula>NOT(ISERROR(SEARCH("Not Yet Due",E30)))</formula>
    </cfRule>
    <cfRule type="containsText" dxfId="706" priority="1742" operator="containsText" text="Deferred">
      <formula>NOT(ISERROR(SEARCH("Deferred",E30)))</formula>
    </cfRule>
    <cfRule type="containsText" dxfId="705" priority="1743" operator="containsText" text="Deleted">
      <formula>NOT(ISERROR(SEARCH("Deleted",E30)))</formula>
    </cfRule>
    <cfRule type="containsText" dxfId="704" priority="1744" operator="containsText" text="In Danger of Falling Behind Target">
      <formula>NOT(ISERROR(SEARCH("In Danger of Falling Behind Target",E30)))</formula>
    </cfRule>
    <cfRule type="containsText" dxfId="703" priority="1745" operator="containsText" text="Not yet due">
      <formula>NOT(ISERROR(SEARCH("Not yet due",E30)))</formula>
    </cfRule>
    <cfRule type="containsText" dxfId="702" priority="1746" operator="containsText" text="Completed Behind Schedule">
      <formula>NOT(ISERROR(SEARCH("Completed Behind Schedule",E30)))</formula>
    </cfRule>
    <cfRule type="containsText" dxfId="701" priority="1747" operator="containsText" text="Off Target">
      <formula>NOT(ISERROR(SEARCH("Off Target",E30)))</formula>
    </cfRule>
    <cfRule type="containsText" dxfId="700" priority="1748" operator="containsText" text="In Danger of Falling Behind Target">
      <formula>NOT(ISERROR(SEARCH("In Danger of Falling Behind Target",E30)))</formula>
    </cfRule>
    <cfRule type="containsText" dxfId="699" priority="1749" operator="containsText" text="On Track to be Achieved">
      <formula>NOT(ISERROR(SEARCH("On Track to be Achieved",E30)))</formula>
    </cfRule>
    <cfRule type="containsText" dxfId="698" priority="1750" operator="containsText" text="Fully Achieved">
      <formula>NOT(ISERROR(SEARCH("Fully Achieved",E30)))</formula>
    </cfRule>
    <cfRule type="containsText" dxfId="697" priority="1751" operator="containsText" text="Update not Provided">
      <formula>NOT(ISERROR(SEARCH("Update not Provided",E30)))</formula>
    </cfRule>
    <cfRule type="containsText" dxfId="696" priority="1752" operator="containsText" text="Not yet due">
      <formula>NOT(ISERROR(SEARCH("Not yet due",E30)))</formula>
    </cfRule>
    <cfRule type="containsText" dxfId="695" priority="1753" operator="containsText" text="Completed Behind Schedule">
      <formula>NOT(ISERROR(SEARCH("Completed Behind Schedule",E30)))</formula>
    </cfRule>
    <cfRule type="containsText" dxfId="694" priority="1754" operator="containsText" text="Off Target">
      <formula>NOT(ISERROR(SEARCH("Off Target",E30)))</formula>
    </cfRule>
    <cfRule type="containsText" dxfId="693" priority="1755" operator="containsText" text="In Danger of Falling Behind Target">
      <formula>NOT(ISERROR(SEARCH("In Danger of Falling Behind Target",E30)))</formula>
    </cfRule>
    <cfRule type="containsText" dxfId="692" priority="1756" operator="containsText" text="On Track to be Achieved">
      <formula>NOT(ISERROR(SEARCH("On Track to be Achieved",E30)))</formula>
    </cfRule>
    <cfRule type="containsText" dxfId="691" priority="1757" operator="containsText" text="Fully Achieved">
      <formula>NOT(ISERROR(SEARCH("Fully Achieved",E30)))</formula>
    </cfRule>
    <cfRule type="containsText" dxfId="690" priority="1758" operator="containsText" text="Fully Achieved">
      <formula>NOT(ISERROR(SEARCH("Fully Achieved",E30)))</formula>
    </cfRule>
    <cfRule type="containsText" dxfId="689" priority="1759" operator="containsText" text="Fully Achieved">
      <formula>NOT(ISERROR(SEARCH("Fully Achieved",E30)))</formula>
    </cfRule>
    <cfRule type="containsText" dxfId="688" priority="1760" operator="containsText" text="Deferred">
      <formula>NOT(ISERROR(SEARCH("Deferred",E30)))</formula>
    </cfRule>
    <cfRule type="containsText" dxfId="687" priority="1761" operator="containsText" text="Deleted">
      <formula>NOT(ISERROR(SEARCH("Deleted",E30)))</formula>
    </cfRule>
    <cfRule type="containsText" dxfId="686" priority="1762" operator="containsText" text="In Danger of Falling Behind Target">
      <formula>NOT(ISERROR(SEARCH("In Danger of Falling Behind Target",E30)))</formula>
    </cfRule>
    <cfRule type="containsText" dxfId="685" priority="1763" operator="containsText" text="Not yet due">
      <formula>NOT(ISERROR(SEARCH("Not yet due",E30)))</formula>
    </cfRule>
    <cfRule type="containsText" dxfId="684" priority="1764" operator="containsText" text="Update not Provided">
      <formula>NOT(ISERROR(SEARCH("Update not Provided",E30)))</formula>
    </cfRule>
  </conditionalFormatting>
  <conditionalFormatting sqref="E32">
    <cfRule type="containsText" dxfId="683" priority="1693" operator="containsText" text="On track to be achieved">
      <formula>NOT(ISERROR(SEARCH("On track to be achieved",E32)))</formula>
    </cfRule>
    <cfRule type="containsText" dxfId="682" priority="1694" operator="containsText" text="Deferred">
      <formula>NOT(ISERROR(SEARCH("Deferred",E32)))</formula>
    </cfRule>
    <cfRule type="containsText" dxfId="681" priority="1695" operator="containsText" text="Deleted">
      <formula>NOT(ISERROR(SEARCH("Deleted",E32)))</formula>
    </cfRule>
    <cfRule type="containsText" dxfId="680" priority="1696" operator="containsText" text="In Danger of Falling Behind Target">
      <formula>NOT(ISERROR(SEARCH("In Danger of Falling Behind Target",E32)))</formula>
    </cfRule>
    <cfRule type="containsText" dxfId="679" priority="1697" operator="containsText" text="Not yet due">
      <formula>NOT(ISERROR(SEARCH("Not yet due",E32)))</formula>
    </cfRule>
    <cfRule type="containsText" dxfId="678" priority="1698" operator="containsText" text="Update not Provided">
      <formula>NOT(ISERROR(SEARCH("Update not Provided",E32)))</formula>
    </cfRule>
    <cfRule type="containsText" dxfId="677" priority="1699" operator="containsText" text="Not yet due">
      <formula>NOT(ISERROR(SEARCH("Not yet due",E32)))</formula>
    </cfRule>
    <cfRule type="containsText" dxfId="676" priority="1700" operator="containsText" text="Completed Behind Schedule">
      <formula>NOT(ISERROR(SEARCH("Completed Behind Schedule",E32)))</formula>
    </cfRule>
    <cfRule type="containsText" dxfId="675" priority="1701" operator="containsText" text="Off Target">
      <formula>NOT(ISERROR(SEARCH("Off Target",E32)))</formula>
    </cfRule>
    <cfRule type="containsText" dxfId="674" priority="1702" operator="containsText" text="On Track to be Achieved">
      <formula>NOT(ISERROR(SEARCH("On Track to be Achieved",E32)))</formula>
    </cfRule>
    <cfRule type="containsText" dxfId="673" priority="1703" operator="containsText" text="Fully Achieved">
      <formula>NOT(ISERROR(SEARCH("Fully Achieved",E32)))</formula>
    </cfRule>
    <cfRule type="containsText" dxfId="672" priority="1704" operator="containsText" text="Not yet due">
      <formula>NOT(ISERROR(SEARCH("Not yet due",E32)))</formula>
    </cfRule>
    <cfRule type="containsText" dxfId="671" priority="1705" operator="containsText" text="Not Yet Due">
      <formula>NOT(ISERROR(SEARCH("Not Yet Due",E32)))</formula>
    </cfRule>
    <cfRule type="containsText" dxfId="670" priority="1706" operator="containsText" text="Deferred">
      <formula>NOT(ISERROR(SEARCH("Deferred",E32)))</formula>
    </cfRule>
    <cfRule type="containsText" dxfId="669" priority="1707" operator="containsText" text="Deleted">
      <formula>NOT(ISERROR(SEARCH("Deleted",E32)))</formula>
    </cfRule>
    <cfRule type="containsText" dxfId="668" priority="1708" operator="containsText" text="In Danger of Falling Behind Target">
      <formula>NOT(ISERROR(SEARCH("In Danger of Falling Behind Target",E32)))</formula>
    </cfRule>
    <cfRule type="containsText" dxfId="667" priority="1709" operator="containsText" text="Not yet due">
      <formula>NOT(ISERROR(SEARCH("Not yet due",E32)))</formula>
    </cfRule>
    <cfRule type="containsText" dxfId="666" priority="1710" operator="containsText" text="Completed Behind Schedule">
      <formula>NOT(ISERROR(SEARCH("Completed Behind Schedule",E32)))</formula>
    </cfRule>
    <cfRule type="containsText" dxfId="665" priority="1711" operator="containsText" text="Off Target">
      <formula>NOT(ISERROR(SEARCH("Off Target",E32)))</formula>
    </cfRule>
    <cfRule type="containsText" dxfId="664" priority="1712" operator="containsText" text="In Danger of Falling Behind Target">
      <formula>NOT(ISERROR(SEARCH("In Danger of Falling Behind Target",E32)))</formula>
    </cfRule>
    <cfRule type="containsText" dxfId="663" priority="1713" operator="containsText" text="On Track to be Achieved">
      <formula>NOT(ISERROR(SEARCH("On Track to be Achieved",E32)))</formula>
    </cfRule>
    <cfRule type="containsText" dxfId="662" priority="1714" operator="containsText" text="Fully Achieved">
      <formula>NOT(ISERROR(SEARCH("Fully Achieved",E32)))</formula>
    </cfRule>
    <cfRule type="containsText" dxfId="661" priority="1715" operator="containsText" text="Update not Provided">
      <formula>NOT(ISERROR(SEARCH("Update not Provided",E32)))</formula>
    </cfRule>
    <cfRule type="containsText" dxfId="660" priority="1716" operator="containsText" text="Not yet due">
      <formula>NOT(ISERROR(SEARCH("Not yet due",E32)))</formula>
    </cfRule>
    <cfRule type="containsText" dxfId="659" priority="1717" operator="containsText" text="Completed Behind Schedule">
      <formula>NOT(ISERROR(SEARCH("Completed Behind Schedule",E32)))</formula>
    </cfRule>
    <cfRule type="containsText" dxfId="658" priority="1718" operator="containsText" text="Off Target">
      <formula>NOT(ISERROR(SEARCH("Off Target",E32)))</formula>
    </cfRule>
    <cfRule type="containsText" dxfId="657" priority="1719" operator="containsText" text="In Danger of Falling Behind Target">
      <formula>NOT(ISERROR(SEARCH("In Danger of Falling Behind Target",E32)))</formula>
    </cfRule>
    <cfRule type="containsText" dxfId="656" priority="1720" operator="containsText" text="On Track to be Achieved">
      <formula>NOT(ISERROR(SEARCH("On Track to be Achieved",E32)))</formula>
    </cfRule>
    <cfRule type="containsText" dxfId="655" priority="1721" operator="containsText" text="Fully Achieved">
      <formula>NOT(ISERROR(SEARCH("Fully Achieved",E32)))</formula>
    </cfRule>
    <cfRule type="containsText" dxfId="654" priority="1722" operator="containsText" text="Fully Achieved">
      <formula>NOT(ISERROR(SEARCH("Fully Achieved",E32)))</formula>
    </cfRule>
    <cfRule type="containsText" dxfId="653" priority="1723" operator="containsText" text="Fully Achieved">
      <formula>NOT(ISERROR(SEARCH("Fully Achieved",E32)))</formula>
    </cfRule>
    <cfRule type="containsText" dxfId="652" priority="1724" operator="containsText" text="Deferred">
      <formula>NOT(ISERROR(SEARCH("Deferred",E32)))</formula>
    </cfRule>
    <cfRule type="containsText" dxfId="651" priority="1725" operator="containsText" text="Deleted">
      <formula>NOT(ISERROR(SEARCH("Deleted",E32)))</formula>
    </cfRule>
    <cfRule type="containsText" dxfId="650" priority="1726" operator="containsText" text="In Danger of Falling Behind Target">
      <formula>NOT(ISERROR(SEARCH("In Danger of Falling Behind Target",E32)))</formula>
    </cfRule>
    <cfRule type="containsText" dxfId="649" priority="1727" operator="containsText" text="Not yet due">
      <formula>NOT(ISERROR(SEARCH("Not yet due",E32)))</formula>
    </cfRule>
    <cfRule type="containsText" dxfId="648" priority="1728" operator="containsText" text="Update not Provided">
      <formula>NOT(ISERROR(SEARCH("Update not Provided",E32)))</formula>
    </cfRule>
  </conditionalFormatting>
  <conditionalFormatting sqref="E34">
    <cfRule type="containsText" dxfId="647" priority="1657" operator="containsText" text="On track to be achieved">
      <formula>NOT(ISERROR(SEARCH("On track to be achieved",E34)))</formula>
    </cfRule>
    <cfRule type="containsText" dxfId="646" priority="1658" operator="containsText" text="Deferred">
      <formula>NOT(ISERROR(SEARCH("Deferred",E34)))</formula>
    </cfRule>
    <cfRule type="containsText" dxfId="645" priority="1659" operator="containsText" text="Deleted">
      <formula>NOT(ISERROR(SEARCH("Deleted",E34)))</formula>
    </cfRule>
    <cfRule type="containsText" dxfId="644" priority="1660" operator="containsText" text="In Danger of Falling Behind Target">
      <formula>NOT(ISERROR(SEARCH("In Danger of Falling Behind Target",E34)))</formula>
    </cfRule>
    <cfRule type="containsText" dxfId="643" priority="1661" operator="containsText" text="Not yet due">
      <formula>NOT(ISERROR(SEARCH("Not yet due",E34)))</formula>
    </cfRule>
    <cfRule type="containsText" dxfId="642" priority="1662" operator="containsText" text="Update not Provided">
      <formula>NOT(ISERROR(SEARCH("Update not Provided",E34)))</formula>
    </cfRule>
    <cfRule type="containsText" dxfId="641" priority="1663" operator="containsText" text="Not yet due">
      <formula>NOT(ISERROR(SEARCH("Not yet due",E34)))</formula>
    </cfRule>
    <cfRule type="containsText" dxfId="640" priority="1664" operator="containsText" text="Completed Behind Schedule">
      <formula>NOT(ISERROR(SEARCH("Completed Behind Schedule",E34)))</formula>
    </cfRule>
    <cfRule type="containsText" dxfId="639" priority="1665" operator="containsText" text="Off Target">
      <formula>NOT(ISERROR(SEARCH("Off Target",E34)))</formula>
    </cfRule>
    <cfRule type="containsText" dxfId="638" priority="1666" operator="containsText" text="On Track to be Achieved">
      <formula>NOT(ISERROR(SEARCH("On Track to be Achieved",E34)))</formula>
    </cfRule>
    <cfRule type="containsText" dxfId="637" priority="1667" operator="containsText" text="Fully Achieved">
      <formula>NOT(ISERROR(SEARCH("Fully Achieved",E34)))</formula>
    </cfRule>
    <cfRule type="containsText" dxfId="636" priority="1668" operator="containsText" text="Not yet due">
      <formula>NOT(ISERROR(SEARCH("Not yet due",E34)))</formula>
    </cfRule>
    <cfRule type="containsText" dxfId="635" priority="1669" operator="containsText" text="Not Yet Due">
      <formula>NOT(ISERROR(SEARCH("Not Yet Due",E34)))</formula>
    </cfRule>
    <cfRule type="containsText" dxfId="634" priority="1670" operator="containsText" text="Deferred">
      <formula>NOT(ISERROR(SEARCH("Deferred",E34)))</formula>
    </cfRule>
    <cfRule type="containsText" dxfId="633" priority="1671" operator="containsText" text="Deleted">
      <formula>NOT(ISERROR(SEARCH("Deleted",E34)))</formula>
    </cfRule>
    <cfRule type="containsText" dxfId="632" priority="1672" operator="containsText" text="In Danger of Falling Behind Target">
      <formula>NOT(ISERROR(SEARCH("In Danger of Falling Behind Target",E34)))</formula>
    </cfRule>
    <cfRule type="containsText" dxfId="631" priority="1673" operator="containsText" text="Not yet due">
      <formula>NOT(ISERROR(SEARCH("Not yet due",E34)))</formula>
    </cfRule>
    <cfRule type="containsText" dxfId="630" priority="1674" operator="containsText" text="Completed Behind Schedule">
      <formula>NOT(ISERROR(SEARCH("Completed Behind Schedule",E34)))</formula>
    </cfRule>
    <cfRule type="containsText" dxfId="629" priority="1675" operator="containsText" text="Off Target">
      <formula>NOT(ISERROR(SEARCH("Off Target",E34)))</formula>
    </cfRule>
    <cfRule type="containsText" dxfId="628" priority="1676" operator="containsText" text="In Danger of Falling Behind Target">
      <formula>NOT(ISERROR(SEARCH("In Danger of Falling Behind Target",E34)))</formula>
    </cfRule>
    <cfRule type="containsText" dxfId="627" priority="1677" operator="containsText" text="On Track to be Achieved">
      <formula>NOT(ISERROR(SEARCH("On Track to be Achieved",E34)))</formula>
    </cfRule>
    <cfRule type="containsText" dxfId="626" priority="1678" operator="containsText" text="Fully Achieved">
      <formula>NOT(ISERROR(SEARCH("Fully Achieved",E34)))</formula>
    </cfRule>
    <cfRule type="containsText" dxfId="625" priority="1679" operator="containsText" text="Update not Provided">
      <formula>NOT(ISERROR(SEARCH("Update not Provided",E34)))</formula>
    </cfRule>
    <cfRule type="containsText" dxfId="624" priority="1680" operator="containsText" text="Not yet due">
      <formula>NOT(ISERROR(SEARCH("Not yet due",E34)))</formula>
    </cfRule>
    <cfRule type="containsText" dxfId="623" priority="1681" operator="containsText" text="Completed Behind Schedule">
      <formula>NOT(ISERROR(SEARCH("Completed Behind Schedule",E34)))</formula>
    </cfRule>
    <cfRule type="containsText" dxfId="622" priority="1682" operator="containsText" text="Off Target">
      <formula>NOT(ISERROR(SEARCH("Off Target",E34)))</formula>
    </cfRule>
    <cfRule type="containsText" dxfId="621" priority="1683" operator="containsText" text="In Danger of Falling Behind Target">
      <formula>NOT(ISERROR(SEARCH("In Danger of Falling Behind Target",E34)))</formula>
    </cfRule>
    <cfRule type="containsText" dxfId="620" priority="1684" operator="containsText" text="On Track to be Achieved">
      <formula>NOT(ISERROR(SEARCH("On Track to be Achieved",E34)))</formula>
    </cfRule>
    <cfRule type="containsText" dxfId="619" priority="1685" operator="containsText" text="Fully Achieved">
      <formula>NOT(ISERROR(SEARCH("Fully Achieved",E34)))</formula>
    </cfRule>
    <cfRule type="containsText" dxfId="618" priority="1686" operator="containsText" text="Fully Achieved">
      <formula>NOT(ISERROR(SEARCH("Fully Achieved",E34)))</formula>
    </cfRule>
    <cfRule type="containsText" dxfId="617" priority="1687" operator="containsText" text="Fully Achieved">
      <formula>NOT(ISERROR(SEARCH("Fully Achieved",E34)))</formula>
    </cfRule>
    <cfRule type="containsText" dxfId="616" priority="1688" operator="containsText" text="Deferred">
      <formula>NOT(ISERROR(SEARCH("Deferred",E34)))</formula>
    </cfRule>
    <cfRule type="containsText" dxfId="615" priority="1689" operator="containsText" text="Deleted">
      <formula>NOT(ISERROR(SEARCH("Deleted",E34)))</formula>
    </cfRule>
    <cfRule type="containsText" dxfId="614" priority="1690" operator="containsText" text="In Danger of Falling Behind Target">
      <formula>NOT(ISERROR(SEARCH("In Danger of Falling Behind Target",E34)))</formula>
    </cfRule>
    <cfRule type="containsText" dxfId="613" priority="1691" operator="containsText" text="Not yet due">
      <formula>NOT(ISERROR(SEARCH("Not yet due",E34)))</formula>
    </cfRule>
    <cfRule type="containsText" dxfId="612" priority="1692" operator="containsText" text="Update not Provided">
      <formula>NOT(ISERROR(SEARCH("Update not Provided",E34)))</formula>
    </cfRule>
  </conditionalFormatting>
  <conditionalFormatting sqref="E35">
    <cfRule type="containsText" dxfId="611" priority="1621" operator="containsText" text="On track to be achieved">
      <formula>NOT(ISERROR(SEARCH("On track to be achieved",E35)))</formula>
    </cfRule>
    <cfRule type="containsText" dxfId="610" priority="1622" operator="containsText" text="Deferred">
      <formula>NOT(ISERROR(SEARCH("Deferred",E35)))</formula>
    </cfRule>
    <cfRule type="containsText" dxfId="609" priority="1623" operator="containsText" text="Deleted">
      <formula>NOT(ISERROR(SEARCH("Deleted",E35)))</formula>
    </cfRule>
    <cfRule type="containsText" dxfId="608" priority="1624" operator="containsText" text="In Danger of Falling Behind Target">
      <formula>NOT(ISERROR(SEARCH("In Danger of Falling Behind Target",E35)))</formula>
    </cfRule>
    <cfRule type="containsText" dxfId="607" priority="1625" operator="containsText" text="Not yet due">
      <formula>NOT(ISERROR(SEARCH("Not yet due",E35)))</formula>
    </cfRule>
    <cfRule type="containsText" dxfId="606" priority="1626" operator="containsText" text="Update not Provided">
      <formula>NOT(ISERROR(SEARCH("Update not Provided",E35)))</formula>
    </cfRule>
    <cfRule type="containsText" dxfId="605" priority="1627" operator="containsText" text="Not yet due">
      <formula>NOT(ISERROR(SEARCH("Not yet due",E35)))</formula>
    </cfRule>
    <cfRule type="containsText" dxfId="604" priority="1628" operator="containsText" text="Completed Behind Schedule">
      <formula>NOT(ISERROR(SEARCH("Completed Behind Schedule",E35)))</formula>
    </cfRule>
    <cfRule type="containsText" dxfId="603" priority="1629" operator="containsText" text="Off Target">
      <formula>NOT(ISERROR(SEARCH("Off Target",E35)))</formula>
    </cfRule>
    <cfRule type="containsText" dxfId="602" priority="1630" operator="containsText" text="On Track to be Achieved">
      <formula>NOT(ISERROR(SEARCH("On Track to be Achieved",E35)))</formula>
    </cfRule>
    <cfRule type="containsText" dxfId="601" priority="1631" operator="containsText" text="Fully Achieved">
      <formula>NOT(ISERROR(SEARCH("Fully Achieved",E35)))</formula>
    </cfRule>
    <cfRule type="containsText" dxfId="600" priority="1632" operator="containsText" text="Not yet due">
      <formula>NOT(ISERROR(SEARCH("Not yet due",E35)))</formula>
    </cfRule>
    <cfRule type="containsText" dxfId="599" priority="1633" operator="containsText" text="Not Yet Due">
      <formula>NOT(ISERROR(SEARCH("Not Yet Due",E35)))</formula>
    </cfRule>
    <cfRule type="containsText" dxfId="598" priority="1634" operator="containsText" text="Deferred">
      <formula>NOT(ISERROR(SEARCH("Deferred",E35)))</formula>
    </cfRule>
    <cfRule type="containsText" dxfId="597" priority="1635" operator="containsText" text="Deleted">
      <formula>NOT(ISERROR(SEARCH("Deleted",E35)))</formula>
    </cfRule>
    <cfRule type="containsText" dxfId="596" priority="1636" operator="containsText" text="In Danger of Falling Behind Target">
      <formula>NOT(ISERROR(SEARCH("In Danger of Falling Behind Target",E35)))</formula>
    </cfRule>
    <cfRule type="containsText" dxfId="595" priority="1637" operator="containsText" text="Not yet due">
      <formula>NOT(ISERROR(SEARCH("Not yet due",E35)))</formula>
    </cfRule>
    <cfRule type="containsText" dxfId="594" priority="1638" operator="containsText" text="Completed Behind Schedule">
      <formula>NOT(ISERROR(SEARCH("Completed Behind Schedule",E35)))</formula>
    </cfRule>
    <cfRule type="containsText" dxfId="593" priority="1639" operator="containsText" text="Off Target">
      <formula>NOT(ISERROR(SEARCH("Off Target",E35)))</formula>
    </cfRule>
    <cfRule type="containsText" dxfId="592" priority="1640" operator="containsText" text="In Danger of Falling Behind Target">
      <formula>NOT(ISERROR(SEARCH("In Danger of Falling Behind Target",E35)))</formula>
    </cfRule>
    <cfRule type="containsText" dxfId="591" priority="1641" operator="containsText" text="On Track to be Achieved">
      <formula>NOT(ISERROR(SEARCH("On Track to be Achieved",E35)))</formula>
    </cfRule>
    <cfRule type="containsText" dxfId="590" priority="1642" operator="containsText" text="Fully Achieved">
      <formula>NOT(ISERROR(SEARCH("Fully Achieved",E35)))</formula>
    </cfRule>
    <cfRule type="containsText" dxfId="589" priority="1643" operator="containsText" text="Update not Provided">
      <formula>NOT(ISERROR(SEARCH("Update not Provided",E35)))</formula>
    </cfRule>
    <cfRule type="containsText" dxfId="588" priority="1644" operator="containsText" text="Not yet due">
      <formula>NOT(ISERROR(SEARCH("Not yet due",E35)))</formula>
    </cfRule>
    <cfRule type="containsText" dxfId="587" priority="1645" operator="containsText" text="Completed Behind Schedule">
      <formula>NOT(ISERROR(SEARCH("Completed Behind Schedule",E35)))</formula>
    </cfRule>
    <cfRule type="containsText" dxfId="586" priority="1646" operator="containsText" text="Off Target">
      <formula>NOT(ISERROR(SEARCH("Off Target",E35)))</formula>
    </cfRule>
    <cfRule type="containsText" dxfId="585" priority="1647" operator="containsText" text="In Danger of Falling Behind Target">
      <formula>NOT(ISERROR(SEARCH("In Danger of Falling Behind Target",E35)))</formula>
    </cfRule>
    <cfRule type="containsText" dxfId="584" priority="1648" operator="containsText" text="On Track to be Achieved">
      <formula>NOT(ISERROR(SEARCH("On Track to be Achieved",E35)))</formula>
    </cfRule>
    <cfRule type="containsText" dxfId="583" priority="1649" operator="containsText" text="Fully Achieved">
      <formula>NOT(ISERROR(SEARCH("Fully Achieved",E35)))</formula>
    </cfRule>
    <cfRule type="containsText" dxfId="582" priority="1650" operator="containsText" text="Fully Achieved">
      <formula>NOT(ISERROR(SEARCH("Fully Achieved",E35)))</formula>
    </cfRule>
    <cfRule type="containsText" dxfId="581" priority="1651" operator="containsText" text="Fully Achieved">
      <formula>NOT(ISERROR(SEARCH("Fully Achieved",E35)))</formula>
    </cfRule>
    <cfRule type="containsText" dxfId="580" priority="1652" operator="containsText" text="Deferred">
      <formula>NOT(ISERROR(SEARCH("Deferred",E35)))</formula>
    </cfRule>
    <cfRule type="containsText" dxfId="579" priority="1653" operator="containsText" text="Deleted">
      <formula>NOT(ISERROR(SEARCH("Deleted",E35)))</formula>
    </cfRule>
    <cfRule type="containsText" dxfId="578" priority="1654" operator="containsText" text="In Danger of Falling Behind Target">
      <formula>NOT(ISERROR(SEARCH("In Danger of Falling Behind Target",E35)))</formula>
    </cfRule>
    <cfRule type="containsText" dxfId="577" priority="1655" operator="containsText" text="Not yet due">
      <formula>NOT(ISERROR(SEARCH("Not yet due",E35)))</formula>
    </cfRule>
    <cfRule type="containsText" dxfId="576" priority="1656" operator="containsText" text="Update not Provided">
      <formula>NOT(ISERROR(SEARCH("Update not Provided",E35)))</formula>
    </cfRule>
  </conditionalFormatting>
  <conditionalFormatting sqref="E37">
    <cfRule type="containsText" dxfId="575" priority="1585" operator="containsText" text="On track to be achieved">
      <formula>NOT(ISERROR(SEARCH("On track to be achieved",E37)))</formula>
    </cfRule>
    <cfRule type="containsText" dxfId="574" priority="1586" operator="containsText" text="Deferred">
      <formula>NOT(ISERROR(SEARCH("Deferred",E37)))</formula>
    </cfRule>
    <cfRule type="containsText" dxfId="573" priority="1587" operator="containsText" text="Deleted">
      <formula>NOT(ISERROR(SEARCH("Deleted",E37)))</formula>
    </cfRule>
    <cfRule type="containsText" dxfId="572" priority="1588" operator="containsText" text="In Danger of Falling Behind Target">
      <formula>NOT(ISERROR(SEARCH("In Danger of Falling Behind Target",E37)))</formula>
    </cfRule>
    <cfRule type="containsText" dxfId="571" priority="1589" operator="containsText" text="Not yet due">
      <formula>NOT(ISERROR(SEARCH("Not yet due",E37)))</formula>
    </cfRule>
    <cfRule type="containsText" dxfId="570" priority="1590" operator="containsText" text="Update not Provided">
      <formula>NOT(ISERROR(SEARCH("Update not Provided",E37)))</formula>
    </cfRule>
    <cfRule type="containsText" dxfId="569" priority="1591" operator="containsText" text="Not yet due">
      <formula>NOT(ISERROR(SEARCH("Not yet due",E37)))</formula>
    </cfRule>
    <cfRule type="containsText" dxfId="568" priority="1592" operator="containsText" text="Completed Behind Schedule">
      <formula>NOT(ISERROR(SEARCH("Completed Behind Schedule",E37)))</formula>
    </cfRule>
    <cfRule type="containsText" dxfId="567" priority="1593" operator="containsText" text="Off Target">
      <formula>NOT(ISERROR(SEARCH("Off Target",E37)))</formula>
    </cfRule>
    <cfRule type="containsText" dxfId="566" priority="1594" operator="containsText" text="On Track to be Achieved">
      <formula>NOT(ISERROR(SEARCH("On Track to be Achieved",E37)))</formula>
    </cfRule>
    <cfRule type="containsText" dxfId="565" priority="1595" operator="containsText" text="Fully Achieved">
      <formula>NOT(ISERROR(SEARCH("Fully Achieved",E37)))</formula>
    </cfRule>
    <cfRule type="containsText" dxfId="564" priority="1596" operator="containsText" text="Not yet due">
      <formula>NOT(ISERROR(SEARCH("Not yet due",E37)))</formula>
    </cfRule>
    <cfRule type="containsText" dxfId="563" priority="1597" operator="containsText" text="Not Yet Due">
      <formula>NOT(ISERROR(SEARCH("Not Yet Due",E37)))</formula>
    </cfRule>
    <cfRule type="containsText" dxfId="562" priority="1598" operator="containsText" text="Deferred">
      <formula>NOT(ISERROR(SEARCH("Deferred",E37)))</formula>
    </cfRule>
    <cfRule type="containsText" dxfId="561" priority="1599" operator="containsText" text="Deleted">
      <formula>NOT(ISERROR(SEARCH("Deleted",E37)))</formula>
    </cfRule>
    <cfRule type="containsText" dxfId="560" priority="1600" operator="containsText" text="In Danger of Falling Behind Target">
      <formula>NOT(ISERROR(SEARCH("In Danger of Falling Behind Target",E37)))</formula>
    </cfRule>
    <cfRule type="containsText" dxfId="559" priority="1601" operator="containsText" text="Not yet due">
      <formula>NOT(ISERROR(SEARCH("Not yet due",E37)))</formula>
    </cfRule>
    <cfRule type="containsText" dxfId="558" priority="1602" operator="containsText" text="Completed Behind Schedule">
      <formula>NOT(ISERROR(SEARCH("Completed Behind Schedule",E37)))</formula>
    </cfRule>
    <cfRule type="containsText" dxfId="557" priority="1603" operator="containsText" text="Off Target">
      <formula>NOT(ISERROR(SEARCH("Off Target",E37)))</formula>
    </cfRule>
    <cfRule type="containsText" dxfId="556" priority="1604" operator="containsText" text="In Danger of Falling Behind Target">
      <formula>NOT(ISERROR(SEARCH("In Danger of Falling Behind Target",E37)))</formula>
    </cfRule>
    <cfRule type="containsText" dxfId="555" priority="1605" operator="containsText" text="On Track to be Achieved">
      <formula>NOT(ISERROR(SEARCH("On Track to be Achieved",E37)))</formula>
    </cfRule>
    <cfRule type="containsText" dxfId="554" priority="1606" operator="containsText" text="Fully Achieved">
      <formula>NOT(ISERROR(SEARCH("Fully Achieved",E37)))</formula>
    </cfRule>
    <cfRule type="containsText" dxfId="553" priority="1607" operator="containsText" text="Update not Provided">
      <formula>NOT(ISERROR(SEARCH("Update not Provided",E37)))</formula>
    </cfRule>
    <cfRule type="containsText" dxfId="552" priority="1608" operator="containsText" text="Not yet due">
      <formula>NOT(ISERROR(SEARCH("Not yet due",E37)))</formula>
    </cfRule>
    <cfRule type="containsText" dxfId="551" priority="1609" operator="containsText" text="Completed Behind Schedule">
      <formula>NOT(ISERROR(SEARCH("Completed Behind Schedule",E37)))</formula>
    </cfRule>
    <cfRule type="containsText" dxfId="550" priority="1610" operator="containsText" text="Off Target">
      <formula>NOT(ISERROR(SEARCH("Off Target",E37)))</formula>
    </cfRule>
    <cfRule type="containsText" dxfId="549" priority="1611" operator="containsText" text="In Danger of Falling Behind Target">
      <formula>NOT(ISERROR(SEARCH("In Danger of Falling Behind Target",E37)))</formula>
    </cfRule>
    <cfRule type="containsText" dxfId="548" priority="1612" operator="containsText" text="On Track to be Achieved">
      <formula>NOT(ISERROR(SEARCH("On Track to be Achieved",E37)))</formula>
    </cfRule>
    <cfRule type="containsText" dxfId="547" priority="1613" operator="containsText" text="Fully Achieved">
      <formula>NOT(ISERROR(SEARCH("Fully Achieved",E37)))</formula>
    </cfRule>
    <cfRule type="containsText" dxfId="546" priority="1614" operator="containsText" text="Fully Achieved">
      <formula>NOT(ISERROR(SEARCH("Fully Achieved",E37)))</formula>
    </cfRule>
    <cfRule type="containsText" dxfId="545" priority="1615" operator="containsText" text="Fully Achieved">
      <formula>NOT(ISERROR(SEARCH("Fully Achieved",E37)))</formula>
    </cfRule>
    <cfRule type="containsText" dxfId="544" priority="1616" operator="containsText" text="Deferred">
      <formula>NOT(ISERROR(SEARCH("Deferred",E37)))</formula>
    </cfRule>
    <cfRule type="containsText" dxfId="543" priority="1617" operator="containsText" text="Deleted">
      <formula>NOT(ISERROR(SEARCH("Deleted",E37)))</formula>
    </cfRule>
    <cfRule type="containsText" dxfId="542" priority="1618" operator="containsText" text="In Danger of Falling Behind Target">
      <formula>NOT(ISERROR(SEARCH("In Danger of Falling Behind Target",E37)))</formula>
    </cfRule>
    <cfRule type="containsText" dxfId="541" priority="1619" operator="containsText" text="Not yet due">
      <formula>NOT(ISERROR(SEARCH("Not yet due",E37)))</formula>
    </cfRule>
    <cfRule type="containsText" dxfId="540" priority="1620" operator="containsText" text="Update not Provided">
      <formula>NOT(ISERROR(SEARCH("Update not Provided",E37)))</formula>
    </cfRule>
  </conditionalFormatting>
  <conditionalFormatting sqref="E39">
    <cfRule type="containsText" dxfId="539" priority="1549" operator="containsText" text="On track to be achieved">
      <formula>NOT(ISERROR(SEARCH("On track to be achieved",E39)))</formula>
    </cfRule>
    <cfRule type="containsText" dxfId="538" priority="1550" operator="containsText" text="Deferred">
      <formula>NOT(ISERROR(SEARCH("Deferred",E39)))</formula>
    </cfRule>
    <cfRule type="containsText" dxfId="537" priority="1551" operator="containsText" text="Deleted">
      <formula>NOT(ISERROR(SEARCH("Deleted",E39)))</formula>
    </cfRule>
    <cfRule type="containsText" dxfId="536" priority="1552" operator="containsText" text="In Danger of Falling Behind Target">
      <formula>NOT(ISERROR(SEARCH("In Danger of Falling Behind Target",E39)))</formula>
    </cfRule>
    <cfRule type="containsText" dxfId="535" priority="1553" operator="containsText" text="Not yet due">
      <formula>NOT(ISERROR(SEARCH("Not yet due",E39)))</formula>
    </cfRule>
    <cfRule type="containsText" dxfId="534" priority="1554" operator="containsText" text="Update not Provided">
      <formula>NOT(ISERROR(SEARCH("Update not Provided",E39)))</formula>
    </cfRule>
    <cfRule type="containsText" dxfId="533" priority="1555" operator="containsText" text="Not yet due">
      <formula>NOT(ISERROR(SEARCH("Not yet due",E39)))</formula>
    </cfRule>
    <cfRule type="containsText" dxfId="532" priority="1556" operator="containsText" text="Completed Behind Schedule">
      <formula>NOT(ISERROR(SEARCH("Completed Behind Schedule",E39)))</formula>
    </cfRule>
    <cfRule type="containsText" dxfId="531" priority="1557" operator="containsText" text="Off Target">
      <formula>NOT(ISERROR(SEARCH("Off Target",E39)))</formula>
    </cfRule>
    <cfRule type="containsText" dxfId="530" priority="1558" operator="containsText" text="On Track to be Achieved">
      <formula>NOT(ISERROR(SEARCH("On Track to be Achieved",E39)))</formula>
    </cfRule>
    <cfRule type="containsText" dxfId="529" priority="1559" operator="containsText" text="Fully Achieved">
      <formula>NOT(ISERROR(SEARCH("Fully Achieved",E39)))</formula>
    </cfRule>
    <cfRule type="containsText" dxfId="528" priority="1560" operator="containsText" text="Not yet due">
      <formula>NOT(ISERROR(SEARCH("Not yet due",E39)))</formula>
    </cfRule>
    <cfRule type="containsText" dxfId="527" priority="1561" operator="containsText" text="Not Yet Due">
      <formula>NOT(ISERROR(SEARCH("Not Yet Due",E39)))</formula>
    </cfRule>
    <cfRule type="containsText" dxfId="526" priority="1562" operator="containsText" text="Deferred">
      <formula>NOT(ISERROR(SEARCH("Deferred",E39)))</formula>
    </cfRule>
    <cfRule type="containsText" dxfId="525" priority="1563" operator="containsText" text="Deleted">
      <formula>NOT(ISERROR(SEARCH("Deleted",E39)))</formula>
    </cfRule>
    <cfRule type="containsText" dxfId="524" priority="1564" operator="containsText" text="In Danger of Falling Behind Target">
      <formula>NOT(ISERROR(SEARCH("In Danger of Falling Behind Target",E39)))</formula>
    </cfRule>
    <cfRule type="containsText" dxfId="523" priority="1565" operator="containsText" text="Not yet due">
      <formula>NOT(ISERROR(SEARCH("Not yet due",E39)))</formula>
    </cfRule>
    <cfRule type="containsText" dxfId="522" priority="1566" operator="containsText" text="Completed Behind Schedule">
      <formula>NOT(ISERROR(SEARCH("Completed Behind Schedule",E39)))</formula>
    </cfRule>
    <cfRule type="containsText" dxfId="521" priority="1567" operator="containsText" text="Off Target">
      <formula>NOT(ISERROR(SEARCH("Off Target",E39)))</formula>
    </cfRule>
    <cfRule type="containsText" dxfId="520" priority="1568" operator="containsText" text="In Danger of Falling Behind Target">
      <formula>NOT(ISERROR(SEARCH("In Danger of Falling Behind Target",E39)))</formula>
    </cfRule>
    <cfRule type="containsText" dxfId="519" priority="1569" operator="containsText" text="On Track to be Achieved">
      <formula>NOT(ISERROR(SEARCH("On Track to be Achieved",E39)))</formula>
    </cfRule>
    <cfRule type="containsText" dxfId="518" priority="1570" operator="containsText" text="Fully Achieved">
      <formula>NOT(ISERROR(SEARCH("Fully Achieved",E39)))</formula>
    </cfRule>
    <cfRule type="containsText" dxfId="517" priority="1571" operator="containsText" text="Update not Provided">
      <formula>NOT(ISERROR(SEARCH("Update not Provided",E39)))</formula>
    </cfRule>
    <cfRule type="containsText" dxfId="516" priority="1572" operator="containsText" text="Not yet due">
      <formula>NOT(ISERROR(SEARCH("Not yet due",E39)))</formula>
    </cfRule>
    <cfRule type="containsText" dxfId="515" priority="1573" operator="containsText" text="Completed Behind Schedule">
      <formula>NOT(ISERROR(SEARCH("Completed Behind Schedule",E39)))</formula>
    </cfRule>
    <cfRule type="containsText" dxfId="514" priority="1574" operator="containsText" text="Off Target">
      <formula>NOT(ISERROR(SEARCH("Off Target",E39)))</formula>
    </cfRule>
    <cfRule type="containsText" dxfId="513" priority="1575" operator="containsText" text="In Danger of Falling Behind Target">
      <formula>NOT(ISERROR(SEARCH("In Danger of Falling Behind Target",E39)))</formula>
    </cfRule>
    <cfRule type="containsText" dxfId="512" priority="1576" operator="containsText" text="On Track to be Achieved">
      <formula>NOT(ISERROR(SEARCH("On Track to be Achieved",E39)))</formula>
    </cfRule>
    <cfRule type="containsText" dxfId="511" priority="1577" operator="containsText" text="Fully Achieved">
      <formula>NOT(ISERROR(SEARCH("Fully Achieved",E39)))</formula>
    </cfRule>
    <cfRule type="containsText" dxfId="510" priority="1578" operator="containsText" text="Fully Achieved">
      <formula>NOT(ISERROR(SEARCH("Fully Achieved",E39)))</formula>
    </cfRule>
    <cfRule type="containsText" dxfId="509" priority="1579" operator="containsText" text="Fully Achieved">
      <formula>NOT(ISERROR(SEARCH("Fully Achieved",E39)))</formula>
    </cfRule>
    <cfRule type="containsText" dxfId="508" priority="1580" operator="containsText" text="Deferred">
      <formula>NOT(ISERROR(SEARCH("Deferred",E39)))</formula>
    </cfRule>
    <cfRule type="containsText" dxfId="507" priority="1581" operator="containsText" text="Deleted">
      <formula>NOT(ISERROR(SEARCH("Deleted",E39)))</formula>
    </cfRule>
    <cfRule type="containsText" dxfId="506" priority="1582" operator="containsText" text="In Danger of Falling Behind Target">
      <formula>NOT(ISERROR(SEARCH("In Danger of Falling Behind Target",E39)))</formula>
    </cfRule>
    <cfRule type="containsText" dxfId="505" priority="1583" operator="containsText" text="Not yet due">
      <formula>NOT(ISERROR(SEARCH("Not yet due",E39)))</formula>
    </cfRule>
    <cfRule type="containsText" dxfId="504" priority="1584" operator="containsText" text="Update not Provided">
      <formula>NOT(ISERROR(SEARCH("Update not Provided",E39)))</formula>
    </cfRule>
  </conditionalFormatting>
  <conditionalFormatting sqref="E41:E42">
    <cfRule type="containsText" dxfId="503" priority="1513" operator="containsText" text="On track to be achieved">
      <formula>NOT(ISERROR(SEARCH("On track to be achieved",E41)))</formula>
    </cfRule>
    <cfRule type="containsText" dxfId="502" priority="1514" operator="containsText" text="Deferred">
      <formula>NOT(ISERROR(SEARCH("Deferred",E41)))</formula>
    </cfRule>
    <cfRule type="containsText" dxfId="501" priority="1515" operator="containsText" text="Deleted">
      <formula>NOT(ISERROR(SEARCH("Deleted",E41)))</formula>
    </cfRule>
    <cfRule type="containsText" dxfId="500" priority="1516" operator="containsText" text="In Danger of Falling Behind Target">
      <formula>NOT(ISERROR(SEARCH("In Danger of Falling Behind Target",E41)))</formula>
    </cfRule>
    <cfRule type="containsText" dxfId="499" priority="1517" operator="containsText" text="Not yet due">
      <formula>NOT(ISERROR(SEARCH("Not yet due",E41)))</formula>
    </cfRule>
    <cfRule type="containsText" dxfId="498" priority="1518" operator="containsText" text="Update not Provided">
      <formula>NOT(ISERROR(SEARCH("Update not Provided",E41)))</formula>
    </cfRule>
    <cfRule type="containsText" dxfId="497" priority="1519" operator="containsText" text="Not yet due">
      <formula>NOT(ISERROR(SEARCH("Not yet due",E41)))</formula>
    </cfRule>
    <cfRule type="containsText" dxfId="496" priority="1520" operator="containsText" text="Completed Behind Schedule">
      <formula>NOT(ISERROR(SEARCH("Completed Behind Schedule",E41)))</formula>
    </cfRule>
    <cfRule type="containsText" dxfId="495" priority="1521" operator="containsText" text="Off Target">
      <formula>NOT(ISERROR(SEARCH("Off Target",E41)))</formula>
    </cfRule>
    <cfRule type="containsText" dxfId="494" priority="1522" operator="containsText" text="On Track to be Achieved">
      <formula>NOT(ISERROR(SEARCH("On Track to be Achieved",E41)))</formula>
    </cfRule>
    <cfRule type="containsText" dxfId="493" priority="1523" operator="containsText" text="Fully Achieved">
      <formula>NOT(ISERROR(SEARCH("Fully Achieved",E41)))</formula>
    </cfRule>
    <cfRule type="containsText" dxfId="492" priority="1524" operator="containsText" text="Not yet due">
      <formula>NOT(ISERROR(SEARCH("Not yet due",E41)))</formula>
    </cfRule>
    <cfRule type="containsText" dxfId="491" priority="1525" operator="containsText" text="Not Yet Due">
      <formula>NOT(ISERROR(SEARCH("Not Yet Due",E41)))</formula>
    </cfRule>
    <cfRule type="containsText" dxfId="490" priority="1526" operator="containsText" text="Deferred">
      <formula>NOT(ISERROR(SEARCH("Deferred",E41)))</formula>
    </cfRule>
    <cfRule type="containsText" dxfId="489" priority="1527" operator="containsText" text="Deleted">
      <formula>NOT(ISERROR(SEARCH("Deleted",E41)))</formula>
    </cfRule>
    <cfRule type="containsText" dxfId="488" priority="1528" operator="containsText" text="In Danger of Falling Behind Target">
      <formula>NOT(ISERROR(SEARCH("In Danger of Falling Behind Target",E41)))</formula>
    </cfRule>
    <cfRule type="containsText" dxfId="487" priority="1529" operator="containsText" text="Not yet due">
      <formula>NOT(ISERROR(SEARCH("Not yet due",E41)))</formula>
    </cfRule>
    <cfRule type="containsText" dxfId="486" priority="1530" operator="containsText" text="Completed Behind Schedule">
      <formula>NOT(ISERROR(SEARCH("Completed Behind Schedule",E41)))</formula>
    </cfRule>
    <cfRule type="containsText" dxfId="485" priority="1531" operator="containsText" text="Off Target">
      <formula>NOT(ISERROR(SEARCH("Off Target",E41)))</formula>
    </cfRule>
    <cfRule type="containsText" dxfId="484" priority="1532" operator="containsText" text="In Danger of Falling Behind Target">
      <formula>NOT(ISERROR(SEARCH("In Danger of Falling Behind Target",E41)))</formula>
    </cfRule>
    <cfRule type="containsText" dxfId="483" priority="1533" operator="containsText" text="On Track to be Achieved">
      <formula>NOT(ISERROR(SEARCH("On Track to be Achieved",E41)))</formula>
    </cfRule>
    <cfRule type="containsText" dxfId="482" priority="1534" operator="containsText" text="Fully Achieved">
      <formula>NOT(ISERROR(SEARCH("Fully Achieved",E41)))</formula>
    </cfRule>
    <cfRule type="containsText" dxfId="481" priority="1535" operator="containsText" text="Update not Provided">
      <formula>NOT(ISERROR(SEARCH("Update not Provided",E41)))</formula>
    </cfRule>
    <cfRule type="containsText" dxfId="480" priority="1536" operator="containsText" text="Not yet due">
      <formula>NOT(ISERROR(SEARCH("Not yet due",E41)))</formula>
    </cfRule>
    <cfRule type="containsText" dxfId="479" priority="1537" operator="containsText" text="Completed Behind Schedule">
      <formula>NOT(ISERROR(SEARCH("Completed Behind Schedule",E41)))</formula>
    </cfRule>
    <cfRule type="containsText" dxfId="478" priority="1538" operator="containsText" text="Off Target">
      <formula>NOT(ISERROR(SEARCH("Off Target",E41)))</formula>
    </cfRule>
    <cfRule type="containsText" dxfId="477" priority="1539" operator="containsText" text="In Danger of Falling Behind Target">
      <formula>NOT(ISERROR(SEARCH("In Danger of Falling Behind Target",E41)))</formula>
    </cfRule>
    <cfRule type="containsText" dxfId="476" priority="1540" operator="containsText" text="On Track to be Achieved">
      <formula>NOT(ISERROR(SEARCH("On Track to be Achieved",E41)))</formula>
    </cfRule>
    <cfRule type="containsText" dxfId="475" priority="1541" operator="containsText" text="Fully Achieved">
      <formula>NOT(ISERROR(SEARCH("Fully Achieved",E41)))</formula>
    </cfRule>
    <cfRule type="containsText" dxfId="474" priority="1542" operator="containsText" text="Fully Achieved">
      <formula>NOT(ISERROR(SEARCH("Fully Achieved",E41)))</formula>
    </cfRule>
    <cfRule type="containsText" dxfId="473" priority="1543" operator="containsText" text="Fully Achieved">
      <formula>NOT(ISERROR(SEARCH("Fully Achieved",E41)))</formula>
    </cfRule>
    <cfRule type="containsText" dxfId="472" priority="1544" operator="containsText" text="Deferred">
      <formula>NOT(ISERROR(SEARCH("Deferred",E41)))</formula>
    </cfRule>
    <cfRule type="containsText" dxfId="471" priority="1545" operator="containsText" text="Deleted">
      <formula>NOT(ISERROR(SEARCH("Deleted",E41)))</formula>
    </cfRule>
    <cfRule type="containsText" dxfId="470" priority="1546" operator="containsText" text="In Danger of Falling Behind Target">
      <formula>NOT(ISERROR(SEARCH("In Danger of Falling Behind Target",E41)))</formula>
    </cfRule>
    <cfRule type="containsText" dxfId="469" priority="1547" operator="containsText" text="Not yet due">
      <formula>NOT(ISERROR(SEARCH("Not yet due",E41)))</formula>
    </cfRule>
    <cfRule type="containsText" dxfId="468" priority="1548" operator="containsText" text="Update not Provided">
      <formula>NOT(ISERROR(SEARCH("Update not Provided",E41)))</formula>
    </cfRule>
  </conditionalFormatting>
  <conditionalFormatting sqref="E46:E47">
    <cfRule type="containsText" dxfId="467" priority="1477" operator="containsText" text="On track to be achieved">
      <formula>NOT(ISERROR(SEARCH("On track to be achieved",E46)))</formula>
    </cfRule>
    <cfRule type="containsText" dxfId="466" priority="1478" operator="containsText" text="Deferred">
      <formula>NOT(ISERROR(SEARCH("Deferred",E46)))</formula>
    </cfRule>
    <cfRule type="containsText" dxfId="465" priority="1479" operator="containsText" text="Deleted">
      <formula>NOT(ISERROR(SEARCH("Deleted",E46)))</formula>
    </cfRule>
    <cfRule type="containsText" dxfId="464" priority="1480" operator="containsText" text="In Danger of Falling Behind Target">
      <formula>NOT(ISERROR(SEARCH("In Danger of Falling Behind Target",E46)))</formula>
    </cfRule>
    <cfRule type="containsText" dxfId="463" priority="1481" operator="containsText" text="Not yet due">
      <formula>NOT(ISERROR(SEARCH("Not yet due",E46)))</formula>
    </cfRule>
    <cfRule type="containsText" dxfId="462" priority="1482" operator="containsText" text="Update not Provided">
      <formula>NOT(ISERROR(SEARCH("Update not Provided",E46)))</formula>
    </cfRule>
    <cfRule type="containsText" dxfId="461" priority="1483" operator="containsText" text="Not yet due">
      <formula>NOT(ISERROR(SEARCH("Not yet due",E46)))</formula>
    </cfRule>
    <cfRule type="containsText" dxfId="460" priority="1484" operator="containsText" text="Completed Behind Schedule">
      <formula>NOT(ISERROR(SEARCH("Completed Behind Schedule",E46)))</formula>
    </cfRule>
    <cfRule type="containsText" dxfId="459" priority="1485" operator="containsText" text="Off Target">
      <formula>NOT(ISERROR(SEARCH("Off Target",E46)))</formula>
    </cfRule>
    <cfRule type="containsText" dxfId="458" priority="1486" operator="containsText" text="On Track to be Achieved">
      <formula>NOT(ISERROR(SEARCH("On Track to be Achieved",E46)))</formula>
    </cfRule>
    <cfRule type="containsText" dxfId="457" priority="1487" operator="containsText" text="Fully Achieved">
      <formula>NOT(ISERROR(SEARCH("Fully Achieved",E46)))</formula>
    </cfRule>
    <cfRule type="containsText" dxfId="456" priority="1488" operator="containsText" text="Not yet due">
      <formula>NOT(ISERROR(SEARCH("Not yet due",E46)))</formula>
    </cfRule>
    <cfRule type="containsText" dxfId="455" priority="1489" operator="containsText" text="Not Yet Due">
      <formula>NOT(ISERROR(SEARCH("Not Yet Due",E46)))</formula>
    </cfRule>
    <cfRule type="containsText" dxfId="454" priority="1490" operator="containsText" text="Deferred">
      <formula>NOT(ISERROR(SEARCH("Deferred",E46)))</formula>
    </cfRule>
    <cfRule type="containsText" dxfId="453" priority="1491" operator="containsText" text="Deleted">
      <formula>NOT(ISERROR(SEARCH("Deleted",E46)))</formula>
    </cfRule>
    <cfRule type="containsText" dxfId="452" priority="1492" operator="containsText" text="In Danger of Falling Behind Target">
      <formula>NOT(ISERROR(SEARCH("In Danger of Falling Behind Target",E46)))</formula>
    </cfRule>
    <cfRule type="containsText" dxfId="451" priority="1493" operator="containsText" text="Not yet due">
      <formula>NOT(ISERROR(SEARCH("Not yet due",E46)))</formula>
    </cfRule>
    <cfRule type="containsText" dxfId="450" priority="1494" operator="containsText" text="Completed Behind Schedule">
      <formula>NOT(ISERROR(SEARCH("Completed Behind Schedule",E46)))</formula>
    </cfRule>
    <cfRule type="containsText" dxfId="449" priority="1495" operator="containsText" text="Off Target">
      <formula>NOT(ISERROR(SEARCH("Off Target",E46)))</formula>
    </cfRule>
    <cfRule type="containsText" dxfId="448" priority="1496" operator="containsText" text="In Danger of Falling Behind Target">
      <formula>NOT(ISERROR(SEARCH("In Danger of Falling Behind Target",E46)))</formula>
    </cfRule>
    <cfRule type="containsText" dxfId="447" priority="1497" operator="containsText" text="On Track to be Achieved">
      <formula>NOT(ISERROR(SEARCH("On Track to be Achieved",E46)))</formula>
    </cfRule>
    <cfRule type="containsText" dxfId="446" priority="1498" operator="containsText" text="Fully Achieved">
      <formula>NOT(ISERROR(SEARCH("Fully Achieved",E46)))</formula>
    </cfRule>
    <cfRule type="containsText" dxfId="445" priority="1499" operator="containsText" text="Update not Provided">
      <formula>NOT(ISERROR(SEARCH("Update not Provided",E46)))</formula>
    </cfRule>
    <cfRule type="containsText" dxfId="444" priority="1500" operator="containsText" text="Not yet due">
      <formula>NOT(ISERROR(SEARCH("Not yet due",E46)))</formula>
    </cfRule>
    <cfRule type="containsText" dxfId="443" priority="1501" operator="containsText" text="Completed Behind Schedule">
      <formula>NOT(ISERROR(SEARCH("Completed Behind Schedule",E46)))</formula>
    </cfRule>
    <cfRule type="containsText" dxfId="442" priority="1502" operator="containsText" text="Off Target">
      <formula>NOT(ISERROR(SEARCH("Off Target",E46)))</formula>
    </cfRule>
    <cfRule type="containsText" dxfId="441" priority="1503" operator="containsText" text="In Danger of Falling Behind Target">
      <formula>NOT(ISERROR(SEARCH("In Danger of Falling Behind Target",E46)))</formula>
    </cfRule>
    <cfRule type="containsText" dxfId="440" priority="1504" operator="containsText" text="On Track to be Achieved">
      <formula>NOT(ISERROR(SEARCH("On Track to be Achieved",E46)))</formula>
    </cfRule>
    <cfRule type="containsText" dxfId="439" priority="1505" operator="containsText" text="Fully Achieved">
      <formula>NOT(ISERROR(SEARCH("Fully Achieved",E46)))</formula>
    </cfRule>
    <cfRule type="containsText" dxfId="438" priority="1506" operator="containsText" text="Fully Achieved">
      <formula>NOT(ISERROR(SEARCH("Fully Achieved",E46)))</formula>
    </cfRule>
    <cfRule type="containsText" dxfId="437" priority="1507" operator="containsText" text="Fully Achieved">
      <formula>NOT(ISERROR(SEARCH("Fully Achieved",E46)))</formula>
    </cfRule>
    <cfRule type="containsText" dxfId="436" priority="1508" operator="containsText" text="Deferred">
      <formula>NOT(ISERROR(SEARCH("Deferred",E46)))</formula>
    </cfRule>
    <cfRule type="containsText" dxfId="435" priority="1509" operator="containsText" text="Deleted">
      <formula>NOT(ISERROR(SEARCH("Deleted",E46)))</formula>
    </cfRule>
    <cfRule type="containsText" dxfId="434" priority="1510" operator="containsText" text="In Danger of Falling Behind Target">
      <formula>NOT(ISERROR(SEARCH("In Danger of Falling Behind Target",E46)))</formula>
    </cfRule>
    <cfRule type="containsText" dxfId="433" priority="1511" operator="containsText" text="Not yet due">
      <formula>NOT(ISERROR(SEARCH("Not yet due",E46)))</formula>
    </cfRule>
    <cfRule type="containsText" dxfId="432" priority="1512" operator="containsText" text="Update not Provided">
      <formula>NOT(ISERROR(SEARCH("Update not Provided",E46)))</formula>
    </cfRule>
  </conditionalFormatting>
  <conditionalFormatting sqref="E48:E51">
    <cfRule type="containsText" dxfId="431" priority="1441" operator="containsText" text="On track to be achieved">
      <formula>NOT(ISERROR(SEARCH("On track to be achieved",E48)))</formula>
    </cfRule>
    <cfRule type="containsText" dxfId="430" priority="1442" operator="containsText" text="Deferred">
      <formula>NOT(ISERROR(SEARCH("Deferred",E48)))</formula>
    </cfRule>
    <cfRule type="containsText" dxfId="429" priority="1443" operator="containsText" text="Deleted">
      <formula>NOT(ISERROR(SEARCH("Deleted",E48)))</formula>
    </cfRule>
    <cfRule type="containsText" dxfId="428" priority="1444" operator="containsText" text="In Danger of Falling Behind Target">
      <formula>NOT(ISERROR(SEARCH("In Danger of Falling Behind Target",E48)))</formula>
    </cfRule>
    <cfRule type="containsText" dxfId="427" priority="1445" operator="containsText" text="Not yet due">
      <formula>NOT(ISERROR(SEARCH("Not yet due",E48)))</formula>
    </cfRule>
    <cfRule type="containsText" dxfId="426" priority="1446" operator="containsText" text="Update not Provided">
      <formula>NOT(ISERROR(SEARCH("Update not Provided",E48)))</formula>
    </cfRule>
    <cfRule type="containsText" dxfId="425" priority="1447" operator="containsText" text="Not yet due">
      <formula>NOT(ISERROR(SEARCH("Not yet due",E48)))</formula>
    </cfRule>
    <cfRule type="containsText" dxfId="424" priority="1448" operator="containsText" text="Completed Behind Schedule">
      <formula>NOT(ISERROR(SEARCH("Completed Behind Schedule",E48)))</formula>
    </cfRule>
    <cfRule type="containsText" dxfId="423" priority="1449" operator="containsText" text="Off Target">
      <formula>NOT(ISERROR(SEARCH("Off Target",E48)))</formula>
    </cfRule>
    <cfRule type="containsText" dxfId="422" priority="1450" operator="containsText" text="On Track to be Achieved">
      <formula>NOT(ISERROR(SEARCH("On Track to be Achieved",E48)))</formula>
    </cfRule>
    <cfRule type="containsText" dxfId="421" priority="1451" operator="containsText" text="Fully Achieved">
      <formula>NOT(ISERROR(SEARCH("Fully Achieved",E48)))</formula>
    </cfRule>
    <cfRule type="containsText" dxfId="420" priority="1452" operator="containsText" text="Not yet due">
      <formula>NOT(ISERROR(SEARCH("Not yet due",E48)))</formula>
    </cfRule>
    <cfRule type="containsText" dxfId="419" priority="1453" operator="containsText" text="Not Yet Due">
      <formula>NOT(ISERROR(SEARCH("Not Yet Due",E48)))</formula>
    </cfRule>
    <cfRule type="containsText" dxfId="418" priority="1454" operator="containsText" text="Deferred">
      <formula>NOT(ISERROR(SEARCH("Deferred",E48)))</formula>
    </cfRule>
    <cfRule type="containsText" dxfId="417" priority="1455" operator="containsText" text="Deleted">
      <formula>NOT(ISERROR(SEARCH("Deleted",E48)))</formula>
    </cfRule>
    <cfRule type="containsText" dxfId="416" priority="1456" operator="containsText" text="In Danger of Falling Behind Target">
      <formula>NOT(ISERROR(SEARCH("In Danger of Falling Behind Target",E48)))</formula>
    </cfRule>
    <cfRule type="containsText" dxfId="415" priority="1457" operator="containsText" text="Not yet due">
      <formula>NOT(ISERROR(SEARCH("Not yet due",E48)))</formula>
    </cfRule>
    <cfRule type="containsText" dxfId="414" priority="1458" operator="containsText" text="Completed Behind Schedule">
      <formula>NOT(ISERROR(SEARCH("Completed Behind Schedule",E48)))</formula>
    </cfRule>
    <cfRule type="containsText" dxfId="413" priority="1459" operator="containsText" text="Off Target">
      <formula>NOT(ISERROR(SEARCH("Off Target",E48)))</formula>
    </cfRule>
    <cfRule type="containsText" dxfId="412" priority="1460" operator="containsText" text="In Danger of Falling Behind Target">
      <formula>NOT(ISERROR(SEARCH("In Danger of Falling Behind Target",E48)))</formula>
    </cfRule>
    <cfRule type="containsText" dxfId="411" priority="1461" operator="containsText" text="On Track to be Achieved">
      <formula>NOT(ISERROR(SEARCH("On Track to be Achieved",E48)))</formula>
    </cfRule>
    <cfRule type="containsText" dxfId="410" priority="1462" operator="containsText" text="Fully Achieved">
      <formula>NOT(ISERROR(SEARCH("Fully Achieved",E48)))</formula>
    </cfRule>
    <cfRule type="containsText" dxfId="409" priority="1463" operator="containsText" text="Update not Provided">
      <formula>NOT(ISERROR(SEARCH("Update not Provided",E48)))</formula>
    </cfRule>
    <cfRule type="containsText" dxfId="408" priority="1464" operator="containsText" text="Not yet due">
      <formula>NOT(ISERROR(SEARCH("Not yet due",E48)))</formula>
    </cfRule>
    <cfRule type="containsText" dxfId="407" priority="1465" operator="containsText" text="Completed Behind Schedule">
      <formula>NOT(ISERROR(SEARCH("Completed Behind Schedule",E48)))</formula>
    </cfRule>
    <cfRule type="containsText" dxfId="406" priority="1466" operator="containsText" text="Off Target">
      <formula>NOT(ISERROR(SEARCH("Off Target",E48)))</formula>
    </cfRule>
    <cfRule type="containsText" dxfId="405" priority="1467" operator="containsText" text="In Danger of Falling Behind Target">
      <formula>NOT(ISERROR(SEARCH("In Danger of Falling Behind Target",E48)))</formula>
    </cfRule>
    <cfRule type="containsText" dxfId="404" priority="1468" operator="containsText" text="On Track to be Achieved">
      <formula>NOT(ISERROR(SEARCH("On Track to be Achieved",E48)))</formula>
    </cfRule>
    <cfRule type="containsText" dxfId="403" priority="1469" operator="containsText" text="Fully Achieved">
      <formula>NOT(ISERROR(SEARCH("Fully Achieved",E48)))</formula>
    </cfRule>
    <cfRule type="containsText" dxfId="402" priority="1470" operator="containsText" text="Fully Achieved">
      <formula>NOT(ISERROR(SEARCH("Fully Achieved",E48)))</formula>
    </cfRule>
    <cfRule type="containsText" dxfId="401" priority="1471" operator="containsText" text="Fully Achieved">
      <formula>NOT(ISERROR(SEARCH("Fully Achieved",E48)))</formula>
    </cfRule>
    <cfRule type="containsText" dxfId="400" priority="1472" operator="containsText" text="Deferred">
      <formula>NOT(ISERROR(SEARCH("Deferred",E48)))</formula>
    </cfRule>
    <cfRule type="containsText" dxfId="399" priority="1473" operator="containsText" text="Deleted">
      <formula>NOT(ISERROR(SEARCH("Deleted",E48)))</formula>
    </cfRule>
    <cfRule type="containsText" dxfId="398" priority="1474" operator="containsText" text="In Danger of Falling Behind Target">
      <formula>NOT(ISERROR(SEARCH("In Danger of Falling Behind Target",E48)))</formula>
    </cfRule>
    <cfRule type="containsText" dxfId="397" priority="1475" operator="containsText" text="Not yet due">
      <formula>NOT(ISERROR(SEARCH("Not yet due",E48)))</formula>
    </cfRule>
    <cfRule type="containsText" dxfId="396" priority="1476" operator="containsText" text="Update not Provided">
      <formula>NOT(ISERROR(SEARCH("Update not Provided",E48)))</formula>
    </cfRule>
  </conditionalFormatting>
  <conditionalFormatting sqref="E54">
    <cfRule type="containsText" dxfId="395" priority="1405" operator="containsText" text="On track to be achieved">
      <formula>NOT(ISERROR(SEARCH("On track to be achieved",E54)))</formula>
    </cfRule>
    <cfRule type="containsText" dxfId="394" priority="1406" operator="containsText" text="Deferred">
      <formula>NOT(ISERROR(SEARCH("Deferred",E54)))</formula>
    </cfRule>
    <cfRule type="containsText" dxfId="393" priority="1407" operator="containsText" text="Deleted">
      <formula>NOT(ISERROR(SEARCH("Deleted",E54)))</formula>
    </cfRule>
    <cfRule type="containsText" dxfId="392" priority="1408" operator="containsText" text="In Danger of Falling Behind Target">
      <formula>NOT(ISERROR(SEARCH("In Danger of Falling Behind Target",E54)))</formula>
    </cfRule>
    <cfRule type="containsText" dxfId="391" priority="1409" operator="containsText" text="Not yet due">
      <formula>NOT(ISERROR(SEARCH("Not yet due",E54)))</formula>
    </cfRule>
    <cfRule type="containsText" dxfId="390" priority="1410" operator="containsText" text="Update not Provided">
      <formula>NOT(ISERROR(SEARCH("Update not Provided",E54)))</formula>
    </cfRule>
    <cfRule type="containsText" dxfId="389" priority="1411" operator="containsText" text="Not yet due">
      <formula>NOT(ISERROR(SEARCH("Not yet due",E54)))</formula>
    </cfRule>
    <cfRule type="containsText" dxfId="388" priority="1412" operator="containsText" text="Completed Behind Schedule">
      <formula>NOT(ISERROR(SEARCH("Completed Behind Schedule",E54)))</formula>
    </cfRule>
    <cfRule type="containsText" dxfId="387" priority="1413" operator="containsText" text="Off Target">
      <formula>NOT(ISERROR(SEARCH("Off Target",E54)))</formula>
    </cfRule>
    <cfRule type="containsText" dxfId="386" priority="1414" operator="containsText" text="On Track to be Achieved">
      <formula>NOT(ISERROR(SEARCH("On Track to be Achieved",E54)))</formula>
    </cfRule>
    <cfRule type="containsText" dxfId="385" priority="1415" operator="containsText" text="Fully Achieved">
      <formula>NOT(ISERROR(SEARCH("Fully Achieved",E54)))</formula>
    </cfRule>
    <cfRule type="containsText" dxfId="384" priority="1416" operator="containsText" text="Not yet due">
      <formula>NOT(ISERROR(SEARCH("Not yet due",E54)))</formula>
    </cfRule>
    <cfRule type="containsText" dxfId="383" priority="1417" operator="containsText" text="Not Yet Due">
      <formula>NOT(ISERROR(SEARCH("Not Yet Due",E54)))</formula>
    </cfRule>
    <cfRule type="containsText" dxfId="382" priority="1418" operator="containsText" text="Deferred">
      <formula>NOT(ISERROR(SEARCH("Deferred",E54)))</formula>
    </cfRule>
    <cfRule type="containsText" dxfId="381" priority="1419" operator="containsText" text="Deleted">
      <formula>NOT(ISERROR(SEARCH("Deleted",E54)))</formula>
    </cfRule>
    <cfRule type="containsText" dxfId="380" priority="1420" operator="containsText" text="In Danger of Falling Behind Target">
      <formula>NOT(ISERROR(SEARCH("In Danger of Falling Behind Target",E54)))</formula>
    </cfRule>
    <cfRule type="containsText" dxfId="379" priority="1421" operator="containsText" text="Not yet due">
      <formula>NOT(ISERROR(SEARCH("Not yet due",E54)))</formula>
    </cfRule>
    <cfRule type="containsText" dxfId="378" priority="1422" operator="containsText" text="Completed Behind Schedule">
      <formula>NOT(ISERROR(SEARCH("Completed Behind Schedule",E54)))</formula>
    </cfRule>
    <cfRule type="containsText" dxfId="377" priority="1423" operator="containsText" text="Off Target">
      <formula>NOT(ISERROR(SEARCH("Off Target",E54)))</formula>
    </cfRule>
    <cfRule type="containsText" dxfId="376" priority="1424" operator="containsText" text="In Danger of Falling Behind Target">
      <formula>NOT(ISERROR(SEARCH("In Danger of Falling Behind Target",E54)))</formula>
    </cfRule>
    <cfRule type="containsText" dxfId="375" priority="1425" operator="containsText" text="On Track to be Achieved">
      <formula>NOT(ISERROR(SEARCH("On Track to be Achieved",E54)))</formula>
    </cfRule>
    <cfRule type="containsText" dxfId="374" priority="1426" operator="containsText" text="Fully Achieved">
      <formula>NOT(ISERROR(SEARCH("Fully Achieved",E54)))</formula>
    </cfRule>
    <cfRule type="containsText" dxfId="373" priority="1427" operator="containsText" text="Update not Provided">
      <formula>NOT(ISERROR(SEARCH("Update not Provided",E54)))</formula>
    </cfRule>
    <cfRule type="containsText" dxfId="372" priority="1428" operator="containsText" text="Not yet due">
      <formula>NOT(ISERROR(SEARCH("Not yet due",E54)))</formula>
    </cfRule>
    <cfRule type="containsText" dxfId="371" priority="1429" operator="containsText" text="Completed Behind Schedule">
      <formula>NOT(ISERROR(SEARCH("Completed Behind Schedule",E54)))</formula>
    </cfRule>
    <cfRule type="containsText" dxfId="370" priority="1430" operator="containsText" text="Off Target">
      <formula>NOT(ISERROR(SEARCH("Off Target",E54)))</formula>
    </cfRule>
    <cfRule type="containsText" dxfId="369" priority="1431" operator="containsText" text="In Danger of Falling Behind Target">
      <formula>NOT(ISERROR(SEARCH("In Danger of Falling Behind Target",E54)))</formula>
    </cfRule>
    <cfRule type="containsText" dxfId="368" priority="1432" operator="containsText" text="On Track to be Achieved">
      <formula>NOT(ISERROR(SEARCH("On Track to be Achieved",E54)))</formula>
    </cfRule>
    <cfRule type="containsText" dxfId="367" priority="1433" operator="containsText" text="Fully Achieved">
      <formula>NOT(ISERROR(SEARCH("Fully Achieved",E54)))</formula>
    </cfRule>
    <cfRule type="containsText" dxfId="366" priority="1434" operator="containsText" text="Fully Achieved">
      <formula>NOT(ISERROR(SEARCH("Fully Achieved",E54)))</formula>
    </cfRule>
    <cfRule type="containsText" dxfId="365" priority="1435" operator="containsText" text="Fully Achieved">
      <formula>NOT(ISERROR(SEARCH("Fully Achieved",E54)))</formula>
    </cfRule>
    <cfRule type="containsText" dxfId="364" priority="1436" operator="containsText" text="Deferred">
      <formula>NOT(ISERROR(SEARCH("Deferred",E54)))</formula>
    </cfRule>
    <cfRule type="containsText" dxfId="363" priority="1437" operator="containsText" text="Deleted">
      <formula>NOT(ISERROR(SEARCH("Deleted",E54)))</formula>
    </cfRule>
    <cfRule type="containsText" dxfId="362" priority="1438" operator="containsText" text="In Danger of Falling Behind Target">
      <formula>NOT(ISERROR(SEARCH("In Danger of Falling Behind Target",E54)))</formula>
    </cfRule>
    <cfRule type="containsText" dxfId="361" priority="1439" operator="containsText" text="Not yet due">
      <formula>NOT(ISERROR(SEARCH("Not yet due",E54)))</formula>
    </cfRule>
    <cfRule type="containsText" dxfId="360" priority="1440" operator="containsText" text="Update not Provided">
      <formula>NOT(ISERROR(SEARCH("Update not Provided",E54)))</formula>
    </cfRule>
  </conditionalFormatting>
  <conditionalFormatting sqref="E56:E57">
    <cfRule type="containsText" dxfId="359" priority="1369" operator="containsText" text="On track to be achieved">
      <formula>NOT(ISERROR(SEARCH("On track to be achieved",E56)))</formula>
    </cfRule>
    <cfRule type="containsText" dxfId="358" priority="1370" operator="containsText" text="Deferred">
      <formula>NOT(ISERROR(SEARCH("Deferred",E56)))</formula>
    </cfRule>
    <cfRule type="containsText" dxfId="357" priority="1371" operator="containsText" text="Deleted">
      <formula>NOT(ISERROR(SEARCH("Deleted",E56)))</formula>
    </cfRule>
    <cfRule type="containsText" dxfId="356" priority="1372" operator="containsText" text="In Danger of Falling Behind Target">
      <formula>NOT(ISERROR(SEARCH("In Danger of Falling Behind Target",E56)))</formula>
    </cfRule>
    <cfRule type="containsText" dxfId="355" priority="1373" operator="containsText" text="Not yet due">
      <formula>NOT(ISERROR(SEARCH("Not yet due",E56)))</formula>
    </cfRule>
    <cfRule type="containsText" dxfId="354" priority="1374" operator="containsText" text="Update not Provided">
      <formula>NOT(ISERROR(SEARCH("Update not Provided",E56)))</formula>
    </cfRule>
    <cfRule type="containsText" dxfId="353" priority="1375" operator="containsText" text="Not yet due">
      <formula>NOT(ISERROR(SEARCH("Not yet due",E56)))</formula>
    </cfRule>
    <cfRule type="containsText" dxfId="352" priority="1376" operator="containsText" text="Completed Behind Schedule">
      <formula>NOT(ISERROR(SEARCH("Completed Behind Schedule",E56)))</formula>
    </cfRule>
    <cfRule type="containsText" dxfId="351" priority="1377" operator="containsText" text="Off Target">
      <formula>NOT(ISERROR(SEARCH("Off Target",E56)))</formula>
    </cfRule>
    <cfRule type="containsText" dxfId="350" priority="1378" operator="containsText" text="On Track to be Achieved">
      <formula>NOT(ISERROR(SEARCH("On Track to be Achieved",E56)))</formula>
    </cfRule>
    <cfRule type="containsText" dxfId="349" priority="1379" operator="containsText" text="Fully Achieved">
      <formula>NOT(ISERROR(SEARCH("Fully Achieved",E56)))</formula>
    </cfRule>
    <cfRule type="containsText" dxfId="348" priority="1380" operator="containsText" text="Not yet due">
      <formula>NOT(ISERROR(SEARCH("Not yet due",E56)))</formula>
    </cfRule>
    <cfRule type="containsText" dxfId="347" priority="1381" operator="containsText" text="Not Yet Due">
      <formula>NOT(ISERROR(SEARCH("Not Yet Due",E56)))</formula>
    </cfRule>
    <cfRule type="containsText" dxfId="346" priority="1382" operator="containsText" text="Deferred">
      <formula>NOT(ISERROR(SEARCH("Deferred",E56)))</formula>
    </cfRule>
    <cfRule type="containsText" dxfId="345" priority="1383" operator="containsText" text="Deleted">
      <formula>NOT(ISERROR(SEARCH("Deleted",E56)))</formula>
    </cfRule>
    <cfRule type="containsText" dxfId="344" priority="1384" operator="containsText" text="In Danger of Falling Behind Target">
      <formula>NOT(ISERROR(SEARCH("In Danger of Falling Behind Target",E56)))</formula>
    </cfRule>
    <cfRule type="containsText" dxfId="343" priority="1385" operator="containsText" text="Not yet due">
      <formula>NOT(ISERROR(SEARCH("Not yet due",E56)))</formula>
    </cfRule>
    <cfRule type="containsText" dxfId="342" priority="1386" operator="containsText" text="Completed Behind Schedule">
      <formula>NOT(ISERROR(SEARCH("Completed Behind Schedule",E56)))</formula>
    </cfRule>
    <cfRule type="containsText" dxfId="341" priority="1387" operator="containsText" text="Off Target">
      <formula>NOT(ISERROR(SEARCH("Off Target",E56)))</formula>
    </cfRule>
    <cfRule type="containsText" dxfId="340" priority="1388" operator="containsText" text="In Danger of Falling Behind Target">
      <formula>NOT(ISERROR(SEARCH("In Danger of Falling Behind Target",E56)))</formula>
    </cfRule>
    <cfRule type="containsText" dxfId="339" priority="1389" operator="containsText" text="On Track to be Achieved">
      <formula>NOT(ISERROR(SEARCH("On Track to be Achieved",E56)))</formula>
    </cfRule>
    <cfRule type="containsText" dxfId="338" priority="1390" operator="containsText" text="Fully Achieved">
      <formula>NOT(ISERROR(SEARCH("Fully Achieved",E56)))</formula>
    </cfRule>
    <cfRule type="containsText" dxfId="337" priority="1391" operator="containsText" text="Update not Provided">
      <formula>NOT(ISERROR(SEARCH("Update not Provided",E56)))</formula>
    </cfRule>
    <cfRule type="containsText" dxfId="336" priority="1392" operator="containsText" text="Not yet due">
      <formula>NOT(ISERROR(SEARCH("Not yet due",E56)))</formula>
    </cfRule>
    <cfRule type="containsText" dxfId="335" priority="1393" operator="containsText" text="Completed Behind Schedule">
      <formula>NOT(ISERROR(SEARCH("Completed Behind Schedule",E56)))</formula>
    </cfRule>
    <cfRule type="containsText" dxfId="334" priority="1394" operator="containsText" text="Off Target">
      <formula>NOT(ISERROR(SEARCH("Off Target",E56)))</formula>
    </cfRule>
    <cfRule type="containsText" dxfId="333" priority="1395" operator="containsText" text="In Danger of Falling Behind Target">
      <formula>NOT(ISERROR(SEARCH("In Danger of Falling Behind Target",E56)))</formula>
    </cfRule>
    <cfRule type="containsText" dxfId="332" priority="1396" operator="containsText" text="On Track to be Achieved">
      <formula>NOT(ISERROR(SEARCH("On Track to be Achieved",E56)))</formula>
    </cfRule>
    <cfRule type="containsText" dxfId="331" priority="1397" operator="containsText" text="Fully Achieved">
      <formula>NOT(ISERROR(SEARCH("Fully Achieved",E56)))</formula>
    </cfRule>
    <cfRule type="containsText" dxfId="330" priority="1398" operator="containsText" text="Fully Achieved">
      <formula>NOT(ISERROR(SEARCH("Fully Achieved",E56)))</formula>
    </cfRule>
    <cfRule type="containsText" dxfId="329" priority="1399" operator="containsText" text="Fully Achieved">
      <formula>NOT(ISERROR(SEARCH("Fully Achieved",E56)))</formula>
    </cfRule>
    <cfRule type="containsText" dxfId="328" priority="1400" operator="containsText" text="Deferred">
      <formula>NOT(ISERROR(SEARCH("Deferred",E56)))</formula>
    </cfRule>
    <cfRule type="containsText" dxfId="327" priority="1401" operator="containsText" text="Deleted">
      <formula>NOT(ISERROR(SEARCH("Deleted",E56)))</formula>
    </cfRule>
    <cfRule type="containsText" dxfId="326" priority="1402" operator="containsText" text="In Danger of Falling Behind Target">
      <formula>NOT(ISERROR(SEARCH("In Danger of Falling Behind Target",E56)))</formula>
    </cfRule>
    <cfRule type="containsText" dxfId="325" priority="1403" operator="containsText" text="Not yet due">
      <formula>NOT(ISERROR(SEARCH("Not yet due",E56)))</formula>
    </cfRule>
    <cfRule type="containsText" dxfId="324" priority="1404" operator="containsText" text="Update not Provided">
      <formula>NOT(ISERROR(SEARCH("Update not Provided",E56)))</formula>
    </cfRule>
  </conditionalFormatting>
  <conditionalFormatting sqref="E59">
    <cfRule type="containsText" dxfId="323" priority="1333" operator="containsText" text="On track to be achieved">
      <formula>NOT(ISERROR(SEARCH("On track to be achieved",E59)))</formula>
    </cfRule>
    <cfRule type="containsText" dxfId="322" priority="1334" operator="containsText" text="Deferred">
      <formula>NOT(ISERROR(SEARCH("Deferred",E59)))</formula>
    </cfRule>
    <cfRule type="containsText" dxfId="321" priority="1335" operator="containsText" text="Deleted">
      <formula>NOT(ISERROR(SEARCH("Deleted",E59)))</formula>
    </cfRule>
    <cfRule type="containsText" dxfId="320" priority="1336" operator="containsText" text="In Danger of Falling Behind Target">
      <formula>NOT(ISERROR(SEARCH("In Danger of Falling Behind Target",E59)))</formula>
    </cfRule>
    <cfRule type="containsText" dxfId="319" priority="1337" operator="containsText" text="Not yet due">
      <formula>NOT(ISERROR(SEARCH("Not yet due",E59)))</formula>
    </cfRule>
    <cfRule type="containsText" dxfId="318" priority="1338" operator="containsText" text="Update not Provided">
      <formula>NOT(ISERROR(SEARCH("Update not Provided",E59)))</formula>
    </cfRule>
    <cfRule type="containsText" dxfId="317" priority="1339" operator="containsText" text="Not yet due">
      <formula>NOT(ISERROR(SEARCH("Not yet due",E59)))</formula>
    </cfRule>
    <cfRule type="containsText" dxfId="316" priority="1340" operator="containsText" text="Completed Behind Schedule">
      <formula>NOT(ISERROR(SEARCH("Completed Behind Schedule",E59)))</formula>
    </cfRule>
    <cfRule type="containsText" dxfId="315" priority="1341" operator="containsText" text="Off Target">
      <formula>NOT(ISERROR(SEARCH("Off Target",E59)))</formula>
    </cfRule>
    <cfRule type="containsText" dxfId="314" priority="1342" operator="containsText" text="On Track to be Achieved">
      <formula>NOT(ISERROR(SEARCH("On Track to be Achieved",E59)))</formula>
    </cfRule>
    <cfRule type="containsText" dxfId="313" priority="1343" operator="containsText" text="Fully Achieved">
      <formula>NOT(ISERROR(SEARCH("Fully Achieved",E59)))</formula>
    </cfRule>
    <cfRule type="containsText" dxfId="312" priority="1344" operator="containsText" text="Not yet due">
      <formula>NOT(ISERROR(SEARCH("Not yet due",E59)))</formula>
    </cfRule>
    <cfRule type="containsText" dxfId="311" priority="1345" operator="containsText" text="Not Yet Due">
      <formula>NOT(ISERROR(SEARCH("Not Yet Due",E59)))</formula>
    </cfRule>
    <cfRule type="containsText" dxfId="310" priority="1346" operator="containsText" text="Deferred">
      <formula>NOT(ISERROR(SEARCH("Deferred",E59)))</formula>
    </cfRule>
    <cfRule type="containsText" dxfId="309" priority="1347" operator="containsText" text="Deleted">
      <formula>NOT(ISERROR(SEARCH("Deleted",E59)))</formula>
    </cfRule>
    <cfRule type="containsText" dxfId="308" priority="1348" operator="containsText" text="In Danger of Falling Behind Target">
      <formula>NOT(ISERROR(SEARCH("In Danger of Falling Behind Target",E59)))</formula>
    </cfRule>
    <cfRule type="containsText" dxfId="307" priority="1349" operator="containsText" text="Not yet due">
      <formula>NOT(ISERROR(SEARCH("Not yet due",E59)))</formula>
    </cfRule>
    <cfRule type="containsText" dxfId="306" priority="1350" operator="containsText" text="Completed Behind Schedule">
      <formula>NOT(ISERROR(SEARCH("Completed Behind Schedule",E59)))</formula>
    </cfRule>
    <cfRule type="containsText" dxfId="305" priority="1351" operator="containsText" text="Off Target">
      <formula>NOT(ISERROR(SEARCH("Off Target",E59)))</formula>
    </cfRule>
    <cfRule type="containsText" dxfId="304" priority="1352" operator="containsText" text="In Danger of Falling Behind Target">
      <formula>NOT(ISERROR(SEARCH("In Danger of Falling Behind Target",E59)))</formula>
    </cfRule>
    <cfRule type="containsText" dxfId="303" priority="1353" operator="containsText" text="On Track to be Achieved">
      <formula>NOT(ISERROR(SEARCH("On Track to be Achieved",E59)))</formula>
    </cfRule>
    <cfRule type="containsText" dxfId="302" priority="1354" operator="containsText" text="Fully Achieved">
      <formula>NOT(ISERROR(SEARCH("Fully Achieved",E59)))</formula>
    </cfRule>
    <cfRule type="containsText" dxfId="301" priority="1355" operator="containsText" text="Update not Provided">
      <formula>NOT(ISERROR(SEARCH("Update not Provided",E59)))</formula>
    </cfRule>
    <cfRule type="containsText" dxfId="300" priority="1356" operator="containsText" text="Not yet due">
      <formula>NOT(ISERROR(SEARCH("Not yet due",E59)))</formula>
    </cfRule>
    <cfRule type="containsText" dxfId="299" priority="1357" operator="containsText" text="Completed Behind Schedule">
      <formula>NOT(ISERROR(SEARCH("Completed Behind Schedule",E59)))</formula>
    </cfRule>
    <cfRule type="containsText" dxfId="298" priority="1358" operator="containsText" text="Off Target">
      <formula>NOT(ISERROR(SEARCH("Off Target",E59)))</formula>
    </cfRule>
    <cfRule type="containsText" dxfId="297" priority="1359" operator="containsText" text="In Danger of Falling Behind Target">
      <formula>NOT(ISERROR(SEARCH("In Danger of Falling Behind Target",E59)))</formula>
    </cfRule>
    <cfRule type="containsText" dxfId="296" priority="1360" operator="containsText" text="On Track to be Achieved">
      <formula>NOT(ISERROR(SEARCH("On Track to be Achieved",E59)))</formula>
    </cfRule>
    <cfRule type="containsText" dxfId="295" priority="1361" operator="containsText" text="Fully Achieved">
      <formula>NOT(ISERROR(SEARCH("Fully Achieved",E59)))</formula>
    </cfRule>
    <cfRule type="containsText" dxfId="294" priority="1362" operator="containsText" text="Fully Achieved">
      <formula>NOT(ISERROR(SEARCH("Fully Achieved",E59)))</formula>
    </cfRule>
    <cfRule type="containsText" dxfId="293" priority="1363" operator="containsText" text="Fully Achieved">
      <formula>NOT(ISERROR(SEARCH("Fully Achieved",E59)))</formula>
    </cfRule>
    <cfRule type="containsText" dxfId="292" priority="1364" operator="containsText" text="Deferred">
      <formula>NOT(ISERROR(SEARCH("Deferred",E59)))</formula>
    </cfRule>
    <cfRule type="containsText" dxfId="291" priority="1365" operator="containsText" text="Deleted">
      <formula>NOT(ISERROR(SEARCH("Deleted",E59)))</formula>
    </cfRule>
    <cfRule type="containsText" dxfId="290" priority="1366" operator="containsText" text="In Danger of Falling Behind Target">
      <formula>NOT(ISERROR(SEARCH("In Danger of Falling Behind Target",E59)))</formula>
    </cfRule>
    <cfRule type="containsText" dxfId="289" priority="1367" operator="containsText" text="Not yet due">
      <formula>NOT(ISERROR(SEARCH("Not yet due",E59)))</formula>
    </cfRule>
    <cfRule type="containsText" dxfId="288" priority="1368" operator="containsText" text="Update not Provided">
      <formula>NOT(ISERROR(SEARCH("Update not Provided",E59)))</formula>
    </cfRule>
  </conditionalFormatting>
  <conditionalFormatting sqref="E61">
    <cfRule type="containsText" dxfId="287" priority="1297" operator="containsText" text="On track to be achieved">
      <formula>NOT(ISERROR(SEARCH("On track to be achieved",E61)))</formula>
    </cfRule>
    <cfRule type="containsText" dxfId="286" priority="1298" operator="containsText" text="Deferred">
      <formula>NOT(ISERROR(SEARCH("Deferred",E61)))</formula>
    </cfRule>
    <cfRule type="containsText" dxfId="285" priority="1299" operator="containsText" text="Deleted">
      <formula>NOT(ISERROR(SEARCH("Deleted",E61)))</formula>
    </cfRule>
    <cfRule type="containsText" dxfId="284" priority="1300" operator="containsText" text="In Danger of Falling Behind Target">
      <formula>NOT(ISERROR(SEARCH("In Danger of Falling Behind Target",E61)))</formula>
    </cfRule>
    <cfRule type="containsText" dxfId="283" priority="1301" operator="containsText" text="Not yet due">
      <formula>NOT(ISERROR(SEARCH("Not yet due",E61)))</formula>
    </cfRule>
    <cfRule type="containsText" dxfId="282" priority="1302" operator="containsText" text="Update not Provided">
      <formula>NOT(ISERROR(SEARCH("Update not Provided",E61)))</formula>
    </cfRule>
    <cfRule type="containsText" dxfId="281" priority="1303" operator="containsText" text="Not yet due">
      <formula>NOT(ISERROR(SEARCH("Not yet due",E61)))</formula>
    </cfRule>
    <cfRule type="containsText" dxfId="280" priority="1304" operator="containsText" text="Completed Behind Schedule">
      <formula>NOT(ISERROR(SEARCH("Completed Behind Schedule",E61)))</formula>
    </cfRule>
    <cfRule type="containsText" dxfId="279" priority="1305" operator="containsText" text="Off Target">
      <formula>NOT(ISERROR(SEARCH("Off Target",E61)))</formula>
    </cfRule>
    <cfRule type="containsText" dxfId="278" priority="1306" operator="containsText" text="On Track to be Achieved">
      <formula>NOT(ISERROR(SEARCH("On Track to be Achieved",E61)))</formula>
    </cfRule>
    <cfRule type="containsText" dxfId="277" priority="1307" operator="containsText" text="Fully Achieved">
      <formula>NOT(ISERROR(SEARCH("Fully Achieved",E61)))</formula>
    </cfRule>
    <cfRule type="containsText" dxfId="276" priority="1308" operator="containsText" text="Not yet due">
      <formula>NOT(ISERROR(SEARCH("Not yet due",E61)))</formula>
    </cfRule>
    <cfRule type="containsText" dxfId="275" priority="1309" operator="containsText" text="Not Yet Due">
      <formula>NOT(ISERROR(SEARCH("Not Yet Due",E61)))</formula>
    </cfRule>
    <cfRule type="containsText" dxfId="274" priority="1310" operator="containsText" text="Deferred">
      <formula>NOT(ISERROR(SEARCH("Deferred",E61)))</formula>
    </cfRule>
    <cfRule type="containsText" dxfId="273" priority="1311" operator="containsText" text="Deleted">
      <formula>NOT(ISERROR(SEARCH("Deleted",E61)))</formula>
    </cfRule>
    <cfRule type="containsText" dxfId="272" priority="1312" operator="containsText" text="In Danger of Falling Behind Target">
      <formula>NOT(ISERROR(SEARCH("In Danger of Falling Behind Target",E61)))</formula>
    </cfRule>
    <cfRule type="containsText" dxfId="271" priority="1313" operator="containsText" text="Not yet due">
      <formula>NOT(ISERROR(SEARCH("Not yet due",E61)))</formula>
    </cfRule>
    <cfRule type="containsText" dxfId="270" priority="1314" operator="containsText" text="Completed Behind Schedule">
      <formula>NOT(ISERROR(SEARCH("Completed Behind Schedule",E61)))</formula>
    </cfRule>
    <cfRule type="containsText" dxfId="269" priority="1315" operator="containsText" text="Off Target">
      <formula>NOT(ISERROR(SEARCH("Off Target",E61)))</formula>
    </cfRule>
    <cfRule type="containsText" dxfId="268" priority="1316" operator="containsText" text="In Danger of Falling Behind Target">
      <formula>NOT(ISERROR(SEARCH("In Danger of Falling Behind Target",E61)))</formula>
    </cfRule>
    <cfRule type="containsText" dxfId="267" priority="1317" operator="containsText" text="On Track to be Achieved">
      <formula>NOT(ISERROR(SEARCH("On Track to be Achieved",E61)))</formula>
    </cfRule>
    <cfRule type="containsText" dxfId="266" priority="1318" operator="containsText" text="Fully Achieved">
      <formula>NOT(ISERROR(SEARCH("Fully Achieved",E61)))</formula>
    </cfRule>
    <cfRule type="containsText" dxfId="265" priority="1319" operator="containsText" text="Update not Provided">
      <formula>NOT(ISERROR(SEARCH("Update not Provided",E61)))</formula>
    </cfRule>
    <cfRule type="containsText" dxfId="264" priority="1320" operator="containsText" text="Not yet due">
      <formula>NOT(ISERROR(SEARCH("Not yet due",E61)))</formula>
    </cfRule>
    <cfRule type="containsText" dxfId="263" priority="1321" operator="containsText" text="Completed Behind Schedule">
      <formula>NOT(ISERROR(SEARCH("Completed Behind Schedule",E61)))</formula>
    </cfRule>
    <cfRule type="containsText" dxfId="262" priority="1322" operator="containsText" text="Off Target">
      <formula>NOT(ISERROR(SEARCH("Off Target",E61)))</formula>
    </cfRule>
    <cfRule type="containsText" dxfId="261" priority="1323" operator="containsText" text="In Danger of Falling Behind Target">
      <formula>NOT(ISERROR(SEARCH("In Danger of Falling Behind Target",E61)))</formula>
    </cfRule>
    <cfRule type="containsText" dxfId="260" priority="1324" operator="containsText" text="On Track to be Achieved">
      <formula>NOT(ISERROR(SEARCH("On Track to be Achieved",E61)))</formula>
    </cfRule>
    <cfRule type="containsText" dxfId="259" priority="1325" operator="containsText" text="Fully Achieved">
      <formula>NOT(ISERROR(SEARCH("Fully Achieved",E61)))</formula>
    </cfRule>
    <cfRule type="containsText" dxfId="258" priority="1326" operator="containsText" text="Fully Achieved">
      <formula>NOT(ISERROR(SEARCH("Fully Achieved",E61)))</formula>
    </cfRule>
    <cfRule type="containsText" dxfId="257" priority="1327" operator="containsText" text="Fully Achieved">
      <formula>NOT(ISERROR(SEARCH("Fully Achieved",E61)))</formula>
    </cfRule>
    <cfRule type="containsText" dxfId="256" priority="1328" operator="containsText" text="Deferred">
      <formula>NOT(ISERROR(SEARCH("Deferred",E61)))</formula>
    </cfRule>
    <cfRule type="containsText" dxfId="255" priority="1329" operator="containsText" text="Deleted">
      <formula>NOT(ISERROR(SEARCH("Deleted",E61)))</formula>
    </cfRule>
    <cfRule type="containsText" dxfId="254" priority="1330" operator="containsText" text="In Danger of Falling Behind Target">
      <formula>NOT(ISERROR(SEARCH("In Danger of Falling Behind Target",E61)))</formula>
    </cfRule>
    <cfRule type="containsText" dxfId="253" priority="1331" operator="containsText" text="Not yet due">
      <formula>NOT(ISERROR(SEARCH("Not yet due",E61)))</formula>
    </cfRule>
    <cfRule type="containsText" dxfId="252" priority="1332" operator="containsText" text="Update not Provided">
      <formula>NOT(ISERROR(SEARCH("Update not Provided",E61)))</formula>
    </cfRule>
  </conditionalFormatting>
  <conditionalFormatting sqref="E8">
    <cfRule type="containsText" dxfId="251" priority="721" operator="containsText" text="On track to be achieved">
      <formula>NOT(ISERROR(SEARCH("On track to be achieved",E8)))</formula>
    </cfRule>
    <cfRule type="containsText" dxfId="250" priority="722" operator="containsText" text="Deferred">
      <formula>NOT(ISERROR(SEARCH("Deferred",E8)))</formula>
    </cfRule>
    <cfRule type="containsText" dxfId="249" priority="723" operator="containsText" text="Deleted">
      <formula>NOT(ISERROR(SEARCH("Deleted",E8)))</formula>
    </cfRule>
    <cfRule type="containsText" dxfId="248" priority="724" operator="containsText" text="In Danger of Falling Behind Target">
      <formula>NOT(ISERROR(SEARCH("In Danger of Falling Behind Target",E8)))</formula>
    </cfRule>
    <cfRule type="containsText" dxfId="247" priority="725" operator="containsText" text="Not yet due">
      <formula>NOT(ISERROR(SEARCH("Not yet due",E8)))</formula>
    </cfRule>
    <cfRule type="containsText" dxfId="246" priority="726" operator="containsText" text="Update not Provided">
      <formula>NOT(ISERROR(SEARCH("Update not Provided",E8)))</formula>
    </cfRule>
    <cfRule type="containsText" dxfId="245" priority="727" operator="containsText" text="Not yet due">
      <formula>NOT(ISERROR(SEARCH("Not yet due",E8)))</formula>
    </cfRule>
    <cfRule type="containsText" dxfId="244" priority="728" operator="containsText" text="Completed Behind Schedule">
      <formula>NOT(ISERROR(SEARCH("Completed Behind Schedule",E8)))</formula>
    </cfRule>
    <cfRule type="containsText" dxfId="243" priority="729" operator="containsText" text="Off Target">
      <formula>NOT(ISERROR(SEARCH("Off Target",E8)))</formula>
    </cfRule>
    <cfRule type="containsText" dxfId="242" priority="730" operator="containsText" text="On Track to be Achieved">
      <formula>NOT(ISERROR(SEARCH("On Track to be Achieved",E8)))</formula>
    </cfRule>
    <cfRule type="containsText" dxfId="241" priority="731" operator="containsText" text="Fully Achieved">
      <formula>NOT(ISERROR(SEARCH("Fully Achieved",E8)))</formula>
    </cfRule>
    <cfRule type="containsText" dxfId="240" priority="732" operator="containsText" text="Not yet due">
      <formula>NOT(ISERROR(SEARCH("Not yet due",E8)))</formula>
    </cfRule>
    <cfRule type="containsText" dxfId="239" priority="733" operator="containsText" text="Not Yet Due">
      <formula>NOT(ISERROR(SEARCH("Not Yet Due",E8)))</formula>
    </cfRule>
    <cfRule type="containsText" dxfId="238" priority="734" operator="containsText" text="Deferred">
      <formula>NOT(ISERROR(SEARCH("Deferred",E8)))</formula>
    </cfRule>
    <cfRule type="containsText" dxfId="237" priority="735" operator="containsText" text="Deleted">
      <formula>NOT(ISERROR(SEARCH("Deleted",E8)))</formula>
    </cfRule>
    <cfRule type="containsText" dxfId="236" priority="736" operator="containsText" text="In Danger of Falling Behind Target">
      <formula>NOT(ISERROR(SEARCH("In Danger of Falling Behind Target",E8)))</formula>
    </cfRule>
    <cfRule type="containsText" dxfId="235" priority="737" operator="containsText" text="Not yet due">
      <formula>NOT(ISERROR(SEARCH("Not yet due",E8)))</formula>
    </cfRule>
    <cfRule type="containsText" dxfId="234" priority="738" operator="containsText" text="Completed Behind Schedule">
      <formula>NOT(ISERROR(SEARCH("Completed Behind Schedule",E8)))</formula>
    </cfRule>
    <cfRule type="containsText" dxfId="233" priority="739" operator="containsText" text="Off Target">
      <formula>NOT(ISERROR(SEARCH("Off Target",E8)))</formula>
    </cfRule>
    <cfRule type="containsText" dxfId="232" priority="740" operator="containsText" text="In Danger of Falling Behind Target">
      <formula>NOT(ISERROR(SEARCH("In Danger of Falling Behind Target",E8)))</formula>
    </cfRule>
    <cfRule type="containsText" dxfId="231" priority="741" operator="containsText" text="On Track to be Achieved">
      <formula>NOT(ISERROR(SEARCH("On Track to be Achieved",E8)))</formula>
    </cfRule>
    <cfRule type="containsText" dxfId="230" priority="742" operator="containsText" text="Fully Achieved">
      <formula>NOT(ISERROR(SEARCH("Fully Achieved",E8)))</formula>
    </cfRule>
    <cfRule type="containsText" dxfId="229" priority="743" operator="containsText" text="Update not Provided">
      <formula>NOT(ISERROR(SEARCH("Update not Provided",E8)))</formula>
    </cfRule>
    <cfRule type="containsText" dxfId="228" priority="744" operator="containsText" text="Not yet due">
      <formula>NOT(ISERROR(SEARCH("Not yet due",E8)))</formula>
    </cfRule>
    <cfRule type="containsText" dxfId="227" priority="745" operator="containsText" text="Completed Behind Schedule">
      <formula>NOT(ISERROR(SEARCH("Completed Behind Schedule",E8)))</formula>
    </cfRule>
    <cfRule type="containsText" dxfId="226" priority="746" operator="containsText" text="Off Target">
      <formula>NOT(ISERROR(SEARCH("Off Target",E8)))</formula>
    </cfRule>
    <cfRule type="containsText" dxfId="225" priority="747" operator="containsText" text="In Danger of Falling Behind Target">
      <formula>NOT(ISERROR(SEARCH("In Danger of Falling Behind Target",E8)))</formula>
    </cfRule>
    <cfRule type="containsText" dxfId="224" priority="748" operator="containsText" text="On Track to be Achieved">
      <formula>NOT(ISERROR(SEARCH("On Track to be Achieved",E8)))</formula>
    </cfRule>
    <cfRule type="containsText" dxfId="223" priority="749" operator="containsText" text="Fully Achieved">
      <formula>NOT(ISERROR(SEARCH("Fully Achieved",E8)))</formula>
    </cfRule>
    <cfRule type="containsText" dxfId="222" priority="750" operator="containsText" text="Fully Achieved">
      <formula>NOT(ISERROR(SEARCH("Fully Achieved",E8)))</formula>
    </cfRule>
    <cfRule type="containsText" dxfId="221" priority="751" operator="containsText" text="Fully Achieved">
      <formula>NOT(ISERROR(SEARCH("Fully Achieved",E8)))</formula>
    </cfRule>
    <cfRule type="containsText" dxfId="220" priority="752" operator="containsText" text="Deferred">
      <formula>NOT(ISERROR(SEARCH("Deferred",E8)))</formula>
    </cfRule>
    <cfRule type="containsText" dxfId="219" priority="753" operator="containsText" text="Deleted">
      <formula>NOT(ISERROR(SEARCH("Deleted",E8)))</formula>
    </cfRule>
    <cfRule type="containsText" dxfId="218" priority="754" operator="containsText" text="In Danger of Falling Behind Target">
      <formula>NOT(ISERROR(SEARCH("In Danger of Falling Behind Target",E8)))</formula>
    </cfRule>
    <cfRule type="containsText" dxfId="217" priority="755" operator="containsText" text="Not yet due">
      <formula>NOT(ISERROR(SEARCH("Not yet due",E8)))</formula>
    </cfRule>
    <cfRule type="containsText" dxfId="216" priority="756" operator="containsText" text="Update not Provided">
      <formula>NOT(ISERROR(SEARCH("Update not Provided",E8)))</formula>
    </cfRule>
  </conditionalFormatting>
  <conditionalFormatting sqref="G9">
    <cfRule type="containsText" dxfId="215" priority="649" operator="containsText" text="On track to be achieved">
      <formula>NOT(ISERROR(SEARCH("On track to be achieved",G9)))</formula>
    </cfRule>
    <cfRule type="containsText" dxfId="214" priority="650" operator="containsText" text="Deferred">
      <formula>NOT(ISERROR(SEARCH("Deferred",G9)))</formula>
    </cfRule>
    <cfRule type="containsText" dxfId="213" priority="651" operator="containsText" text="Deleted">
      <formula>NOT(ISERROR(SEARCH("Deleted",G9)))</formula>
    </cfRule>
    <cfRule type="containsText" dxfId="212" priority="652" operator="containsText" text="In Danger of Falling Behind Target">
      <formula>NOT(ISERROR(SEARCH("In Danger of Falling Behind Target",G9)))</formula>
    </cfRule>
    <cfRule type="containsText" dxfId="211" priority="653" operator="containsText" text="Not yet due">
      <formula>NOT(ISERROR(SEARCH("Not yet due",G9)))</formula>
    </cfRule>
    <cfRule type="containsText" dxfId="210" priority="654" operator="containsText" text="Update not Provided">
      <formula>NOT(ISERROR(SEARCH("Update not Provided",G9)))</formula>
    </cfRule>
    <cfRule type="containsText" dxfId="209" priority="655" operator="containsText" text="Not yet due">
      <formula>NOT(ISERROR(SEARCH("Not yet due",G9)))</formula>
    </cfRule>
    <cfRule type="containsText" dxfId="208" priority="656" operator="containsText" text="Completed Behind Schedule">
      <formula>NOT(ISERROR(SEARCH("Completed Behind Schedule",G9)))</formula>
    </cfRule>
    <cfRule type="containsText" dxfId="207" priority="657" operator="containsText" text="Off Target">
      <formula>NOT(ISERROR(SEARCH("Off Target",G9)))</formula>
    </cfRule>
    <cfRule type="containsText" dxfId="206" priority="658" operator="containsText" text="On Track to be Achieved">
      <formula>NOT(ISERROR(SEARCH("On Track to be Achieved",G9)))</formula>
    </cfRule>
    <cfRule type="containsText" dxfId="205" priority="659" operator="containsText" text="Fully Achieved">
      <formula>NOT(ISERROR(SEARCH("Fully Achieved",G9)))</formula>
    </cfRule>
    <cfRule type="containsText" dxfId="204" priority="660" operator="containsText" text="Not yet due">
      <formula>NOT(ISERROR(SEARCH("Not yet due",G9)))</formula>
    </cfRule>
    <cfRule type="containsText" dxfId="203" priority="661" operator="containsText" text="Not Yet Due">
      <formula>NOT(ISERROR(SEARCH("Not Yet Due",G9)))</formula>
    </cfRule>
    <cfRule type="containsText" dxfId="202" priority="662" operator="containsText" text="Deferred">
      <formula>NOT(ISERROR(SEARCH("Deferred",G9)))</formula>
    </cfRule>
    <cfRule type="containsText" dxfId="201" priority="663" operator="containsText" text="Deleted">
      <formula>NOT(ISERROR(SEARCH("Deleted",G9)))</formula>
    </cfRule>
    <cfRule type="containsText" dxfId="200" priority="664" operator="containsText" text="In Danger of Falling Behind Target">
      <formula>NOT(ISERROR(SEARCH("In Danger of Falling Behind Target",G9)))</formula>
    </cfRule>
    <cfRule type="containsText" dxfId="199" priority="665" operator="containsText" text="Not yet due">
      <formula>NOT(ISERROR(SEARCH("Not yet due",G9)))</formula>
    </cfRule>
    <cfRule type="containsText" dxfId="198" priority="666" operator="containsText" text="Completed Behind Schedule">
      <formula>NOT(ISERROR(SEARCH("Completed Behind Schedule",G9)))</formula>
    </cfRule>
    <cfRule type="containsText" dxfId="197" priority="667" operator="containsText" text="Off Target">
      <formula>NOT(ISERROR(SEARCH("Off Target",G9)))</formula>
    </cfRule>
    <cfRule type="containsText" dxfId="196" priority="668" operator="containsText" text="In Danger of Falling Behind Target">
      <formula>NOT(ISERROR(SEARCH("In Danger of Falling Behind Target",G9)))</formula>
    </cfRule>
    <cfRule type="containsText" dxfId="195" priority="669" operator="containsText" text="On Track to be Achieved">
      <formula>NOT(ISERROR(SEARCH("On Track to be Achieved",G9)))</formula>
    </cfRule>
    <cfRule type="containsText" dxfId="194" priority="670" operator="containsText" text="Fully Achieved">
      <formula>NOT(ISERROR(SEARCH("Fully Achieved",G9)))</formula>
    </cfRule>
    <cfRule type="containsText" dxfId="193" priority="671" operator="containsText" text="Update not Provided">
      <formula>NOT(ISERROR(SEARCH("Update not Provided",G9)))</formula>
    </cfRule>
    <cfRule type="containsText" dxfId="192" priority="672" operator="containsText" text="Not yet due">
      <formula>NOT(ISERROR(SEARCH("Not yet due",G9)))</formula>
    </cfRule>
    <cfRule type="containsText" dxfId="191" priority="673" operator="containsText" text="Completed Behind Schedule">
      <formula>NOT(ISERROR(SEARCH("Completed Behind Schedule",G9)))</formula>
    </cfRule>
    <cfRule type="containsText" dxfId="190" priority="674" operator="containsText" text="Off Target">
      <formula>NOT(ISERROR(SEARCH("Off Target",G9)))</formula>
    </cfRule>
    <cfRule type="containsText" dxfId="189" priority="675" operator="containsText" text="In Danger of Falling Behind Target">
      <formula>NOT(ISERROR(SEARCH("In Danger of Falling Behind Target",G9)))</formula>
    </cfRule>
    <cfRule type="containsText" dxfId="188" priority="676" operator="containsText" text="On Track to be Achieved">
      <formula>NOT(ISERROR(SEARCH("On Track to be Achieved",G9)))</formula>
    </cfRule>
    <cfRule type="containsText" dxfId="187" priority="677" operator="containsText" text="Fully Achieved">
      <formula>NOT(ISERROR(SEARCH("Fully Achieved",G9)))</formula>
    </cfRule>
    <cfRule type="containsText" dxfId="186" priority="678" operator="containsText" text="Fully Achieved">
      <formula>NOT(ISERROR(SEARCH("Fully Achieved",G9)))</formula>
    </cfRule>
    <cfRule type="containsText" dxfId="185" priority="679" operator="containsText" text="Fully Achieved">
      <formula>NOT(ISERROR(SEARCH("Fully Achieved",G9)))</formula>
    </cfRule>
    <cfRule type="containsText" dxfId="184" priority="680" operator="containsText" text="Deferred">
      <formula>NOT(ISERROR(SEARCH("Deferred",G9)))</formula>
    </cfRule>
    <cfRule type="containsText" dxfId="183" priority="681" operator="containsText" text="Deleted">
      <formula>NOT(ISERROR(SEARCH("Deleted",G9)))</formula>
    </cfRule>
    <cfRule type="containsText" dxfId="182" priority="682" operator="containsText" text="In Danger of Falling Behind Target">
      <formula>NOT(ISERROR(SEARCH("In Danger of Falling Behind Target",G9)))</formula>
    </cfRule>
    <cfRule type="containsText" dxfId="181" priority="683" operator="containsText" text="Not yet due">
      <formula>NOT(ISERROR(SEARCH("Not yet due",G9)))</formula>
    </cfRule>
    <cfRule type="containsText" dxfId="180" priority="684" operator="containsText" text="Update not Provided">
      <formula>NOT(ISERROR(SEARCH("Update not Provided",G9)))</formula>
    </cfRule>
  </conditionalFormatting>
  <conditionalFormatting sqref="G4:G7">
    <cfRule type="containsText" dxfId="179" priority="613" operator="containsText" text="On track to be achieved">
      <formula>NOT(ISERROR(SEARCH("On track to be achieved",G4)))</formula>
    </cfRule>
    <cfRule type="containsText" dxfId="178" priority="614" operator="containsText" text="Deferred">
      <formula>NOT(ISERROR(SEARCH("Deferred",G4)))</formula>
    </cfRule>
    <cfRule type="containsText" dxfId="177" priority="615" operator="containsText" text="Deleted">
      <formula>NOT(ISERROR(SEARCH("Deleted",G4)))</formula>
    </cfRule>
    <cfRule type="containsText" dxfId="176" priority="616" operator="containsText" text="In Danger of Falling Behind Target">
      <formula>NOT(ISERROR(SEARCH("In Danger of Falling Behind Target",G4)))</formula>
    </cfRule>
    <cfRule type="containsText" dxfId="175" priority="617" operator="containsText" text="Not yet due">
      <formula>NOT(ISERROR(SEARCH("Not yet due",G4)))</formula>
    </cfRule>
    <cfRule type="containsText" dxfId="174" priority="618" operator="containsText" text="Update not Provided">
      <formula>NOT(ISERROR(SEARCH("Update not Provided",G4)))</formula>
    </cfRule>
    <cfRule type="containsText" dxfId="173" priority="619" operator="containsText" text="Not yet due">
      <formula>NOT(ISERROR(SEARCH("Not yet due",G4)))</formula>
    </cfRule>
    <cfRule type="containsText" dxfId="172" priority="620" operator="containsText" text="Completed Behind Schedule">
      <formula>NOT(ISERROR(SEARCH("Completed Behind Schedule",G4)))</formula>
    </cfRule>
    <cfRule type="containsText" dxfId="171" priority="621" operator="containsText" text="Off Target">
      <formula>NOT(ISERROR(SEARCH("Off Target",G4)))</formula>
    </cfRule>
    <cfRule type="containsText" dxfId="170" priority="622" operator="containsText" text="On Track to be Achieved">
      <formula>NOT(ISERROR(SEARCH("On Track to be Achieved",G4)))</formula>
    </cfRule>
    <cfRule type="containsText" dxfId="169" priority="623" operator="containsText" text="Fully Achieved">
      <formula>NOT(ISERROR(SEARCH("Fully Achieved",G4)))</formula>
    </cfRule>
    <cfRule type="containsText" dxfId="168" priority="624" operator="containsText" text="Not yet due">
      <formula>NOT(ISERROR(SEARCH("Not yet due",G4)))</formula>
    </cfRule>
    <cfRule type="containsText" dxfId="167" priority="625" operator="containsText" text="Not Yet Due">
      <formula>NOT(ISERROR(SEARCH("Not Yet Due",G4)))</formula>
    </cfRule>
    <cfRule type="containsText" dxfId="166" priority="626" operator="containsText" text="Deferred">
      <formula>NOT(ISERROR(SEARCH("Deferred",G4)))</formula>
    </cfRule>
    <cfRule type="containsText" dxfId="165" priority="627" operator="containsText" text="Deleted">
      <formula>NOT(ISERROR(SEARCH("Deleted",G4)))</formula>
    </cfRule>
    <cfRule type="containsText" dxfId="164" priority="628" operator="containsText" text="In Danger of Falling Behind Target">
      <formula>NOT(ISERROR(SEARCH("In Danger of Falling Behind Target",G4)))</formula>
    </cfRule>
    <cfRule type="containsText" dxfId="163" priority="629" operator="containsText" text="Not yet due">
      <formula>NOT(ISERROR(SEARCH("Not yet due",G4)))</formula>
    </cfRule>
    <cfRule type="containsText" dxfId="162" priority="630" operator="containsText" text="Completed Behind Schedule">
      <formula>NOT(ISERROR(SEARCH("Completed Behind Schedule",G4)))</formula>
    </cfRule>
    <cfRule type="containsText" dxfId="161" priority="631" operator="containsText" text="Off Target">
      <formula>NOT(ISERROR(SEARCH("Off Target",G4)))</formula>
    </cfRule>
    <cfRule type="containsText" dxfId="160" priority="632" operator="containsText" text="In Danger of Falling Behind Target">
      <formula>NOT(ISERROR(SEARCH("In Danger of Falling Behind Target",G4)))</formula>
    </cfRule>
    <cfRule type="containsText" dxfId="159" priority="633" operator="containsText" text="On Track to be Achieved">
      <formula>NOT(ISERROR(SEARCH("On Track to be Achieved",G4)))</formula>
    </cfRule>
    <cfRule type="containsText" dxfId="158" priority="634" operator="containsText" text="Fully Achieved">
      <formula>NOT(ISERROR(SEARCH("Fully Achieved",G4)))</formula>
    </cfRule>
    <cfRule type="containsText" dxfId="157" priority="635" operator="containsText" text="Update not Provided">
      <formula>NOT(ISERROR(SEARCH("Update not Provided",G4)))</formula>
    </cfRule>
    <cfRule type="containsText" dxfId="156" priority="636" operator="containsText" text="Not yet due">
      <formula>NOT(ISERROR(SEARCH("Not yet due",G4)))</formula>
    </cfRule>
    <cfRule type="containsText" dxfId="155" priority="637" operator="containsText" text="Completed Behind Schedule">
      <formula>NOT(ISERROR(SEARCH("Completed Behind Schedule",G4)))</formula>
    </cfRule>
    <cfRule type="containsText" dxfId="154" priority="638" operator="containsText" text="Off Target">
      <formula>NOT(ISERROR(SEARCH("Off Target",G4)))</formula>
    </cfRule>
    <cfRule type="containsText" dxfId="153" priority="639" operator="containsText" text="In Danger of Falling Behind Target">
      <formula>NOT(ISERROR(SEARCH("In Danger of Falling Behind Target",G4)))</formula>
    </cfRule>
    <cfRule type="containsText" dxfId="152" priority="640" operator="containsText" text="On Track to be Achieved">
      <formula>NOT(ISERROR(SEARCH("On Track to be Achieved",G4)))</formula>
    </cfRule>
    <cfRule type="containsText" dxfId="151" priority="641" operator="containsText" text="Fully Achieved">
      <formula>NOT(ISERROR(SEARCH("Fully Achieved",G4)))</formula>
    </cfRule>
    <cfRule type="containsText" dxfId="150" priority="642" operator="containsText" text="Fully Achieved">
      <formula>NOT(ISERROR(SEARCH("Fully Achieved",G4)))</formula>
    </cfRule>
    <cfRule type="containsText" dxfId="149" priority="643" operator="containsText" text="Fully Achieved">
      <formula>NOT(ISERROR(SEARCH("Fully Achieved",G4)))</formula>
    </cfRule>
    <cfRule type="containsText" dxfId="148" priority="644" operator="containsText" text="Deferred">
      <formula>NOT(ISERROR(SEARCH("Deferred",G4)))</formula>
    </cfRule>
    <cfRule type="containsText" dxfId="147" priority="645" operator="containsText" text="Deleted">
      <formula>NOT(ISERROR(SEARCH("Deleted",G4)))</formula>
    </cfRule>
    <cfRule type="containsText" dxfId="146" priority="646" operator="containsText" text="In Danger of Falling Behind Target">
      <formula>NOT(ISERROR(SEARCH("In Danger of Falling Behind Target",G4)))</formula>
    </cfRule>
    <cfRule type="containsText" dxfId="145" priority="647" operator="containsText" text="Not yet due">
      <formula>NOT(ISERROR(SEARCH("Not yet due",G4)))</formula>
    </cfRule>
    <cfRule type="containsText" dxfId="144" priority="648" operator="containsText" text="Update not Provided">
      <formula>NOT(ISERROR(SEARCH("Update not Provided",G4)))</formula>
    </cfRule>
  </conditionalFormatting>
  <conditionalFormatting sqref="G13:G19">
    <cfRule type="containsText" dxfId="143" priority="577" operator="containsText" text="On track to be achieved">
      <formula>NOT(ISERROR(SEARCH("On track to be achieved",G13)))</formula>
    </cfRule>
    <cfRule type="containsText" dxfId="142" priority="578" operator="containsText" text="Deferred">
      <formula>NOT(ISERROR(SEARCH("Deferred",G13)))</formula>
    </cfRule>
    <cfRule type="containsText" dxfId="141" priority="579" operator="containsText" text="Deleted">
      <formula>NOT(ISERROR(SEARCH("Deleted",G13)))</formula>
    </cfRule>
    <cfRule type="containsText" dxfId="140" priority="580" operator="containsText" text="In Danger of Falling Behind Target">
      <formula>NOT(ISERROR(SEARCH("In Danger of Falling Behind Target",G13)))</formula>
    </cfRule>
    <cfRule type="containsText" dxfId="139" priority="581" operator="containsText" text="Not yet due">
      <formula>NOT(ISERROR(SEARCH("Not yet due",G13)))</formula>
    </cfRule>
    <cfRule type="containsText" dxfId="138" priority="582" operator="containsText" text="Update not Provided">
      <formula>NOT(ISERROR(SEARCH("Update not Provided",G13)))</formula>
    </cfRule>
    <cfRule type="containsText" dxfId="137" priority="583" operator="containsText" text="Not yet due">
      <formula>NOT(ISERROR(SEARCH("Not yet due",G13)))</formula>
    </cfRule>
    <cfRule type="containsText" dxfId="136" priority="584" operator="containsText" text="Completed Behind Schedule">
      <formula>NOT(ISERROR(SEARCH("Completed Behind Schedule",G13)))</formula>
    </cfRule>
    <cfRule type="containsText" dxfId="135" priority="585" operator="containsText" text="Off Target">
      <formula>NOT(ISERROR(SEARCH("Off Target",G13)))</formula>
    </cfRule>
    <cfRule type="containsText" dxfId="134" priority="586" operator="containsText" text="On Track to be Achieved">
      <formula>NOT(ISERROR(SEARCH("On Track to be Achieved",G13)))</formula>
    </cfRule>
    <cfRule type="containsText" dxfId="133" priority="587" operator="containsText" text="Fully Achieved">
      <formula>NOT(ISERROR(SEARCH("Fully Achieved",G13)))</formula>
    </cfRule>
    <cfRule type="containsText" dxfId="132" priority="588" operator="containsText" text="Not yet due">
      <formula>NOT(ISERROR(SEARCH("Not yet due",G13)))</formula>
    </cfRule>
    <cfRule type="containsText" dxfId="131" priority="589" operator="containsText" text="Not Yet Due">
      <formula>NOT(ISERROR(SEARCH("Not Yet Due",G13)))</formula>
    </cfRule>
    <cfRule type="containsText" dxfId="130" priority="590" operator="containsText" text="Deferred">
      <formula>NOT(ISERROR(SEARCH("Deferred",G13)))</formula>
    </cfRule>
    <cfRule type="containsText" dxfId="129" priority="591" operator="containsText" text="Deleted">
      <formula>NOT(ISERROR(SEARCH("Deleted",G13)))</formula>
    </cfRule>
    <cfRule type="containsText" dxfId="128" priority="592" operator="containsText" text="In Danger of Falling Behind Target">
      <formula>NOT(ISERROR(SEARCH("In Danger of Falling Behind Target",G13)))</formula>
    </cfRule>
    <cfRule type="containsText" dxfId="127" priority="593" operator="containsText" text="Not yet due">
      <formula>NOT(ISERROR(SEARCH("Not yet due",G13)))</formula>
    </cfRule>
    <cfRule type="containsText" dxfId="126" priority="594" operator="containsText" text="Completed Behind Schedule">
      <formula>NOT(ISERROR(SEARCH("Completed Behind Schedule",G13)))</formula>
    </cfRule>
    <cfRule type="containsText" dxfId="125" priority="595" operator="containsText" text="Off Target">
      <formula>NOT(ISERROR(SEARCH("Off Target",G13)))</formula>
    </cfRule>
    <cfRule type="containsText" dxfId="124" priority="596" operator="containsText" text="In Danger of Falling Behind Target">
      <formula>NOT(ISERROR(SEARCH("In Danger of Falling Behind Target",G13)))</formula>
    </cfRule>
    <cfRule type="containsText" dxfId="123" priority="597" operator="containsText" text="On Track to be Achieved">
      <formula>NOT(ISERROR(SEARCH("On Track to be Achieved",G13)))</formula>
    </cfRule>
    <cfRule type="containsText" dxfId="122" priority="598" operator="containsText" text="Fully Achieved">
      <formula>NOT(ISERROR(SEARCH("Fully Achieved",G13)))</formula>
    </cfRule>
    <cfRule type="containsText" dxfId="121" priority="599" operator="containsText" text="Update not Provided">
      <formula>NOT(ISERROR(SEARCH("Update not Provided",G13)))</formula>
    </cfRule>
    <cfRule type="containsText" dxfId="120" priority="600" operator="containsText" text="Not yet due">
      <formula>NOT(ISERROR(SEARCH("Not yet due",G13)))</formula>
    </cfRule>
    <cfRule type="containsText" dxfId="119" priority="601" operator="containsText" text="Completed Behind Schedule">
      <formula>NOT(ISERROR(SEARCH("Completed Behind Schedule",G13)))</formula>
    </cfRule>
    <cfRule type="containsText" dxfId="118" priority="602" operator="containsText" text="Off Target">
      <formula>NOT(ISERROR(SEARCH("Off Target",G13)))</formula>
    </cfRule>
    <cfRule type="containsText" dxfId="117" priority="603" operator="containsText" text="In Danger of Falling Behind Target">
      <formula>NOT(ISERROR(SEARCH("In Danger of Falling Behind Target",G13)))</formula>
    </cfRule>
    <cfRule type="containsText" dxfId="116" priority="604" operator="containsText" text="On Track to be Achieved">
      <formula>NOT(ISERROR(SEARCH("On Track to be Achieved",G13)))</formula>
    </cfRule>
    <cfRule type="containsText" dxfId="115" priority="605" operator="containsText" text="Fully Achieved">
      <formula>NOT(ISERROR(SEARCH("Fully Achieved",G13)))</formula>
    </cfRule>
    <cfRule type="containsText" dxfId="114" priority="606" operator="containsText" text="Fully Achieved">
      <formula>NOT(ISERROR(SEARCH("Fully Achieved",G13)))</formula>
    </cfRule>
    <cfRule type="containsText" dxfId="113" priority="607" operator="containsText" text="Fully Achieved">
      <formula>NOT(ISERROR(SEARCH("Fully Achieved",G13)))</formula>
    </cfRule>
    <cfRule type="containsText" dxfId="112" priority="608" operator="containsText" text="Deferred">
      <formula>NOT(ISERROR(SEARCH("Deferred",G13)))</formula>
    </cfRule>
    <cfRule type="containsText" dxfId="111" priority="609" operator="containsText" text="Deleted">
      <formula>NOT(ISERROR(SEARCH("Deleted",G13)))</formula>
    </cfRule>
    <cfRule type="containsText" dxfId="110" priority="610" operator="containsText" text="In Danger of Falling Behind Target">
      <formula>NOT(ISERROR(SEARCH("In Danger of Falling Behind Target",G13)))</formula>
    </cfRule>
    <cfRule type="containsText" dxfId="109" priority="611" operator="containsText" text="Not yet due">
      <formula>NOT(ISERROR(SEARCH("Not yet due",G13)))</formula>
    </cfRule>
    <cfRule type="containsText" dxfId="108" priority="612" operator="containsText" text="Update not Provided">
      <formula>NOT(ISERROR(SEARCH("Update not Provided",G13)))</formula>
    </cfRule>
  </conditionalFormatting>
  <conditionalFormatting sqref="G22:G27 G30:G32 G34:G35 G37:G39 G41:G42 G44">
    <cfRule type="containsText" dxfId="107" priority="541" operator="containsText" text="On track to be achieved">
      <formula>NOT(ISERROR(SEARCH("On track to be achieved",G22)))</formula>
    </cfRule>
    <cfRule type="containsText" dxfId="106" priority="542" operator="containsText" text="Deferred">
      <formula>NOT(ISERROR(SEARCH("Deferred",G22)))</formula>
    </cfRule>
    <cfRule type="containsText" dxfId="105" priority="543" operator="containsText" text="Deleted">
      <formula>NOT(ISERROR(SEARCH("Deleted",G22)))</formula>
    </cfRule>
    <cfRule type="containsText" dxfId="104" priority="544" operator="containsText" text="In Danger of Falling Behind Target">
      <formula>NOT(ISERROR(SEARCH("In Danger of Falling Behind Target",G22)))</formula>
    </cfRule>
    <cfRule type="containsText" dxfId="103" priority="545" operator="containsText" text="Not yet due">
      <formula>NOT(ISERROR(SEARCH("Not yet due",G22)))</formula>
    </cfRule>
    <cfRule type="containsText" dxfId="102" priority="546" operator="containsText" text="Update not Provided">
      <formula>NOT(ISERROR(SEARCH("Update not Provided",G22)))</formula>
    </cfRule>
    <cfRule type="containsText" dxfId="101" priority="547" operator="containsText" text="Not yet due">
      <formula>NOT(ISERROR(SEARCH("Not yet due",G22)))</formula>
    </cfRule>
    <cfRule type="containsText" dxfId="100" priority="548" operator="containsText" text="Completed Behind Schedule">
      <formula>NOT(ISERROR(SEARCH("Completed Behind Schedule",G22)))</formula>
    </cfRule>
    <cfRule type="containsText" dxfId="99" priority="549" operator="containsText" text="Off Target">
      <formula>NOT(ISERROR(SEARCH("Off Target",G22)))</formula>
    </cfRule>
    <cfRule type="containsText" dxfId="98" priority="550" operator="containsText" text="On Track to be Achieved">
      <formula>NOT(ISERROR(SEARCH("On Track to be Achieved",G22)))</formula>
    </cfRule>
    <cfRule type="containsText" dxfId="97" priority="551" operator="containsText" text="Fully Achieved">
      <formula>NOT(ISERROR(SEARCH("Fully Achieved",G22)))</formula>
    </cfRule>
    <cfRule type="containsText" dxfId="96" priority="552" operator="containsText" text="Not yet due">
      <formula>NOT(ISERROR(SEARCH("Not yet due",G22)))</formula>
    </cfRule>
    <cfRule type="containsText" dxfId="95" priority="553" operator="containsText" text="Not Yet Due">
      <formula>NOT(ISERROR(SEARCH("Not Yet Due",G22)))</formula>
    </cfRule>
    <cfRule type="containsText" dxfId="94" priority="554" operator="containsText" text="Deferred">
      <formula>NOT(ISERROR(SEARCH("Deferred",G22)))</formula>
    </cfRule>
    <cfRule type="containsText" dxfId="93" priority="555" operator="containsText" text="Deleted">
      <formula>NOT(ISERROR(SEARCH("Deleted",G22)))</formula>
    </cfRule>
    <cfRule type="containsText" dxfId="92" priority="556" operator="containsText" text="In Danger of Falling Behind Target">
      <formula>NOT(ISERROR(SEARCH("In Danger of Falling Behind Target",G22)))</formula>
    </cfRule>
    <cfRule type="containsText" dxfId="91" priority="557" operator="containsText" text="Not yet due">
      <formula>NOT(ISERROR(SEARCH("Not yet due",G22)))</formula>
    </cfRule>
    <cfRule type="containsText" dxfId="90" priority="558" operator="containsText" text="Completed Behind Schedule">
      <formula>NOT(ISERROR(SEARCH("Completed Behind Schedule",G22)))</formula>
    </cfRule>
    <cfRule type="containsText" dxfId="89" priority="559" operator="containsText" text="Off Target">
      <formula>NOT(ISERROR(SEARCH("Off Target",G22)))</formula>
    </cfRule>
    <cfRule type="containsText" dxfId="88" priority="560" operator="containsText" text="In Danger of Falling Behind Target">
      <formula>NOT(ISERROR(SEARCH("In Danger of Falling Behind Target",G22)))</formula>
    </cfRule>
    <cfRule type="containsText" dxfId="87" priority="561" operator="containsText" text="On Track to be Achieved">
      <formula>NOT(ISERROR(SEARCH("On Track to be Achieved",G22)))</formula>
    </cfRule>
    <cfRule type="containsText" dxfId="86" priority="562" operator="containsText" text="Fully Achieved">
      <formula>NOT(ISERROR(SEARCH("Fully Achieved",G22)))</formula>
    </cfRule>
    <cfRule type="containsText" dxfId="85" priority="563" operator="containsText" text="Update not Provided">
      <formula>NOT(ISERROR(SEARCH("Update not Provided",G22)))</formula>
    </cfRule>
    <cfRule type="containsText" dxfId="84" priority="564" operator="containsText" text="Not yet due">
      <formula>NOT(ISERROR(SEARCH("Not yet due",G22)))</formula>
    </cfRule>
    <cfRule type="containsText" dxfId="83" priority="565" operator="containsText" text="Completed Behind Schedule">
      <formula>NOT(ISERROR(SEARCH("Completed Behind Schedule",G22)))</formula>
    </cfRule>
    <cfRule type="containsText" dxfId="82" priority="566" operator="containsText" text="Off Target">
      <formula>NOT(ISERROR(SEARCH("Off Target",G22)))</formula>
    </cfRule>
    <cfRule type="containsText" dxfId="81" priority="567" operator="containsText" text="In Danger of Falling Behind Target">
      <formula>NOT(ISERROR(SEARCH("In Danger of Falling Behind Target",G22)))</formula>
    </cfRule>
    <cfRule type="containsText" dxfId="80" priority="568" operator="containsText" text="On Track to be Achieved">
      <formula>NOT(ISERROR(SEARCH("On Track to be Achieved",G22)))</formula>
    </cfRule>
    <cfRule type="containsText" dxfId="79" priority="569" operator="containsText" text="Fully Achieved">
      <formula>NOT(ISERROR(SEARCH("Fully Achieved",G22)))</formula>
    </cfRule>
    <cfRule type="containsText" dxfId="78" priority="570" operator="containsText" text="Fully Achieved">
      <formula>NOT(ISERROR(SEARCH("Fully Achieved",G22)))</formula>
    </cfRule>
    <cfRule type="containsText" dxfId="77" priority="571" operator="containsText" text="Fully Achieved">
      <formula>NOT(ISERROR(SEARCH("Fully Achieved",G22)))</formula>
    </cfRule>
    <cfRule type="containsText" dxfId="76" priority="572" operator="containsText" text="Deferred">
      <formula>NOT(ISERROR(SEARCH("Deferred",G22)))</formula>
    </cfRule>
    <cfRule type="containsText" dxfId="75" priority="573" operator="containsText" text="Deleted">
      <formula>NOT(ISERROR(SEARCH("Deleted",G22)))</formula>
    </cfRule>
    <cfRule type="containsText" dxfId="74" priority="574" operator="containsText" text="In Danger of Falling Behind Target">
      <formula>NOT(ISERROR(SEARCH("In Danger of Falling Behind Target",G22)))</formula>
    </cfRule>
    <cfRule type="containsText" dxfId="73" priority="575" operator="containsText" text="Not yet due">
      <formula>NOT(ISERROR(SEARCH("Not yet due",G22)))</formula>
    </cfRule>
    <cfRule type="containsText" dxfId="72" priority="576" operator="containsText" text="Update not Provided">
      <formula>NOT(ISERROR(SEARCH("Update not Provided",G22)))</formula>
    </cfRule>
  </conditionalFormatting>
  <conditionalFormatting sqref="G46:G51 G53:G57">
    <cfRule type="containsText" dxfId="71" priority="505" operator="containsText" text="On track to be achieved">
      <formula>NOT(ISERROR(SEARCH("On track to be achieved",G46)))</formula>
    </cfRule>
    <cfRule type="containsText" dxfId="70" priority="506" operator="containsText" text="Deferred">
      <formula>NOT(ISERROR(SEARCH("Deferred",G46)))</formula>
    </cfRule>
    <cfRule type="containsText" dxfId="69" priority="507" operator="containsText" text="Deleted">
      <formula>NOT(ISERROR(SEARCH("Deleted",G46)))</formula>
    </cfRule>
    <cfRule type="containsText" dxfId="68" priority="508" operator="containsText" text="In Danger of Falling Behind Target">
      <formula>NOT(ISERROR(SEARCH("In Danger of Falling Behind Target",G46)))</formula>
    </cfRule>
    <cfRule type="containsText" dxfId="67" priority="509" operator="containsText" text="Not yet due">
      <formula>NOT(ISERROR(SEARCH("Not yet due",G46)))</formula>
    </cfRule>
    <cfRule type="containsText" dxfId="66" priority="510" operator="containsText" text="Update not Provided">
      <formula>NOT(ISERROR(SEARCH("Update not Provided",G46)))</formula>
    </cfRule>
    <cfRule type="containsText" dxfId="65" priority="511" operator="containsText" text="Not yet due">
      <formula>NOT(ISERROR(SEARCH("Not yet due",G46)))</formula>
    </cfRule>
    <cfRule type="containsText" dxfId="64" priority="512" operator="containsText" text="Completed Behind Schedule">
      <formula>NOT(ISERROR(SEARCH("Completed Behind Schedule",G46)))</formula>
    </cfRule>
    <cfRule type="containsText" dxfId="63" priority="513" operator="containsText" text="Off Target">
      <formula>NOT(ISERROR(SEARCH("Off Target",G46)))</formula>
    </cfRule>
    <cfRule type="containsText" dxfId="62" priority="514" operator="containsText" text="On Track to be Achieved">
      <formula>NOT(ISERROR(SEARCH("On Track to be Achieved",G46)))</formula>
    </cfRule>
    <cfRule type="containsText" dxfId="61" priority="515" operator="containsText" text="Fully Achieved">
      <formula>NOT(ISERROR(SEARCH("Fully Achieved",G46)))</formula>
    </cfRule>
    <cfRule type="containsText" dxfId="60" priority="516" operator="containsText" text="Not yet due">
      <formula>NOT(ISERROR(SEARCH("Not yet due",G46)))</formula>
    </cfRule>
    <cfRule type="containsText" dxfId="59" priority="517" operator="containsText" text="Not Yet Due">
      <formula>NOT(ISERROR(SEARCH("Not Yet Due",G46)))</formula>
    </cfRule>
    <cfRule type="containsText" dxfId="58" priority="518" operator="containsText" text="Deferred">
      <formula>NOT(ISERROR(SEARCH("Deferred",G46)))</formula>
    </cfRule>
    <cfRule type="containsText" dxfId="57" priority="519" operator="containsText" text="Deleted">
      <formula>NOT(ISERROR(SEARCH("Deleted",G46)))</formula>
    </cfRule>
    <cfRule type="containsText" dxfId="56" priority="520" operator="containsText" text="In Danger of Falling Behind Target">
      <formula>NOT(ISERROR(SEARCH("In Danger of Falling Behind Target",G46)))</formula>
    </cfRule>
    <cfRule type="containsText" dxfId="55" priority="521" operator="containsText" text="Not yet due">
      <formula>NOT(ISERROR(SEARCH("Not yet due",G46)))</formula>
    </cfRule>
    <cfRule type="containsText" dxfId="54" priority="522" operator="containsText" text="Completed Behind Schedule">
      <formula>NOT(ISERROR(SEARCH("Completed Behind Schedule",G46)))</formula>
    </cfRule>
    <cfRule type="containsText" dxfId="53" priority="523" operator="containsText" text="Off Target">
      <formula>NOT(ISERROR(SEARCH("Off Target",G46)))</formula>
    </cfRule>
    <cfRule type="containsText" dxfId="52" priority="524" operator="containsText" text="In Danger of Falling Behind Target">
      <formula>NOT(ISERROR(SEARCH("In Danger of Falling Behind Target",G46)))</formula>
    </cfRule>
    <cfRule type="containsText" dxfId="51" priority="525" operator="containsText" text="On Track to be Achieved">
      <formula>NOT(ISERROR(SEARCH("On Track to be Achieved",G46)))</formula>
    </cfRule>
    <cfRule type="containsText" dxfId="50" priority="526" operator="containsText" text="Fully Achieved">
      <formula>NOT(ISERROR(SEARCH("Fully Achieved",G46)))</formula>
    </cfRule>
    <cfRule type="containsText" dxfId="49" priority="527" operator="containsText" text="Update not Provided">
      <formula>NOT(ISERROR(SEARCH("Update not Provided",G46)))</formula>
    </cfRule>
    <cfRule type="containsText" dxfId="48" priority="528" operator="containsText" text="Not yet due">
      <formula>NOT(ISERROR(SEARCH("Not yet due",G46)))</formula>
    </cfRule>
    <cfRule type="containsText" dxfId="47" priority="529" operator="containsText" text="Completed Behind Schedule">
      <formula>NOT(ISERROR(SEARCH("Completed Behind Schedule",G46)))</formula>
    </cfRule>
    <cfRule type="containsText" dxfId="46" priority="530" operator="containsText" text="Off Target">
      <formula>NOT(ISERROR(SEARCH("Off Target",G46)))</formula>
    </cfRule>
    <cfRule type="containsText" dxfId="45" priority="531" operator="containsText" text="In Danger of Falling Behind Target">
      <formula>NOT(ISERROR(SEARCH("In Danger of Falling Behind Target",G46)))</formula>
    </cfRule>
    <cfRule type="containsText" dxfId="44" priority="532" operator="containsText" text="On Track to be Achieved">
      <formula>NOT(ISERROR(SEARCH("On Track to be Achieved",G46)))</formula>
    </cfRule>
    <cfRule type="containsText" dxfId="43" priority="533" operator="containsText" text="Fully Achieved">
      <formula>NOT(ISERROR(SEARCH("Fully Achieved",G46)))</formula>
    </cfRule>
    <cfRule type="containsText" dxfId="42" priority="534" operator="containsText" text="Fully Achieved">
      <formula>NOT(ISERROR(SEARCH("Fully Achieved",G46)))</formula>
    </cfRule>
    <cfRule type="containsText" dxfId="41" priority="535" operator="containsText" text="Fully Achieved">
      <formula>NOT(ISERROR(SEARCH("Fully Achieved",G46)))</formula>
    </cfRule>
    <cfRule type="containsText" dxfId="40" priority="536" operator="containsText" text="Deferred">
      <formula>NOT(ISERROR(SEARCH("Deferred",G46)))</formula>
    </cfRule>
    <cfRule type="containsText" dxfId="39" priority="537" operator="containsText" text="Deleted">
      <formula>NOT(ISERROR(SEARCH("Deleted",G46)))</formula>
    </cfRule>
    <cfRule type="containsText" dxfId="38" priority="538" operator="containsText" text="In Danger of Falling Behind Target">
      <formula>NOT(ISERROR(SEARCH("In Danger of Falling Behind Target",G46)))</formula>
    </cfRule>
    <cfRule type="containsText" dxfId="37" priority="539" operator="containsText" text="Not yet due">
      <formula>NOT(ISERROR(SEARCH("Not yet due",G46)))</formula>
    </cfRule>
    <cfRule type="containsText" dxfId="36" priority="540" operator="containsText" text="Update not Provided">
      <formula>NOT(ISERROR(SEARCH("Update not Provided",G46)))</formula>
    </cfRule>
  </conditionalFormatting>
  <conditionalFormatting sqref="G61">
    <cfRule type="containsText" dxfId="35" priority="433" operator="containsText" text="On track to be achieved">
      <formula>NOT(ISERROR(SEARCH("On track to be achieved",G61)))</formula>
    </cfRule>
    <cfRule type="containsText" dxfId="34" priority="434" operator="containsText" text="Deferred">
      <formula>NOT(ISERROR(SEARCH("Deferred",G61)))</formula>
    </cfRule>
    <cfRule type="containsText" dxfId="33" priority="435" operator="containsText" text="Deleted">
      <formula>NOT(ISERROR(SEARCH("Deleted",G61)))</formula>
    </cfRule>
    <cfRule type="containsText" dxfId="32" priority="436" operator="containsText" text="In Danger of Falling Behind Target">
      <formula>NOT(ISERROR(SEARCH("In Danger of Falling Behind Target",G61)))</formula>
    </cfRule>
    <cfRule type="containsText" dxfId="31" priority="437" operator="containsText" text="Not yet due">
      <formula>NOT(ISERROR(SEARCH("Not yet due",G61)))</formula>
    </cfRule>
    <cfRule type="containsText" dxfId="30" priority="438" operator="containsText" text="Update not Provided">
      <formula>NOT(ISERROR(SEARCH("Update not Provided",G61)))</formula>
    </cfRule>
    <cfRule type="containsText" dxfId="29" priority="439" operator="containsText" text="Not yet due">
      <formula>NOT(ISERROR(SEARCH("Not yet due",G61)))</formula>
    </cfRule>
    <cfRule type="containsText" dxfId="28" priority="440" operator="containsText" text="Completed Behind Schedule">
      <formula>NOT(ISERROR(SEARCH("Completed Behind Schedule",G61)))</formula>
    </cfRule>
    <cfRule type="containsText" dxfId="27" priority="441" operator="containsText" text="Off Target">
      <formula>NOT(ISERROR(SEARCH("Off Target",G61)))</formula>
    </cfRule>
    <cfRule type="containsText" dxfId="26" priority="442" operator="containsText" text="On Track to be Achieved">
      <formula>NOT(ISERROR(SEARCH("On Track to be Achieved",G61)))</formula>
    </cfRule>
    <cfRule type="containsText" dxfId="25" priority="443" operator="containsText" text="Fully Achieved">
      <formula>NOT(ISERROR(SEARCH("Fully Achieved",G61)))</formula>
    </cfRule>
    <cfRule type="containsText" dxfId="24" priority="444" operator="containsText" text="Not yet due">
      <formula>NOT(ISERROR(SEARCH("Not yet due",G61)))</formula>
    </cfRule>
    <cfRule type="containsText" dxfId="23" priority="445" operator="containsText" text="Not Yet Due">
      <formula>NOT(ISERROR(SEARCH("Not Yet Due",G61)))</formula>
    </cfRule>
    <cfRule type="containsText" dxfId="22" priority="446" operator="containsText" text="Deferred">
      <formula>NOT(ISERROR(SEARCH("Deferred",G61)))</formula>
    </cfRule>
    <cfRule type="containsText" dxfId="21" priority="447" operator="containsText" text="Deleted">
      <formula>NOT(ISERROR(SEARCH("Deleted",G61)))</formula>
    </cfRule>
    <cfRule type="containsText" dxfId="20" priority="448" operator="containsText" text="In Danger of Falling Behind Target">
      <formula>NOT(ISERROR(SEARCH("In Danger of Falling Behind Target",G61)))</formula>
    </cfRule>
    <cfRule type="containsText" dxfId="19" priority="449" operator="containsText" text="Not yet due">
      <formula>NOT(ISERROR(SEARCH("Not yet due",G61)))</formula>
    </cfRule>
    <cfRule type="containsText" dxfId="18" priority="450" operator="containsText" text="Completed Behind Schedule">
      <formula>NOT(ISERROR(SEARCH("Completed Behind Schedule",G61)))</formula>
    </cfRule>
    <cfRule type="containsText" dxfId="17" priority="451" operator="containsText" text="Off Target">
      <formula>NOT(ISERROR(SEARCH("Off Target",G61)))</formula>
    </cfRule>
    <cfRule type="containsText" dxfId="16" priority="452" operator="containsText" text="In Danger of Falling Behind Target">
      <formula>NOT(ISERROR(SEARCH("In Danger of Falling Behind Target",G61)))</formula>
    </cfRule>
    <cfRule type="containsText" dxfId="15" priority="453" operator="containsText" text="On Track to be Achieved">
      <formula>NOT(ISERROR(SEARCH("On Track to be Achieved",G61)))</formula>
    </cfRule>
    <cfRule type="containsText" dxfId="14" priority="454" operator="containsText" text="Fully Achieved">
      <formula>NOT(ISERROR(SEARCH("Fully Achieved",G61)))</formula>
    </cfRule>
    <cfRule type="containsText" dxfId="13" priority="455" operator="containsText" text="Update not Provided">
      <formula>NOT(ISERROR(SEARCH("Update not Provided",G61)))</formula>
    </cfRule>
    <cfRule type="containsText" dxfId="12" priority="456" operator="containsText" text="Not yet due">
      <formula>NOT(ISERROR(SEARCH("Not yet due",G61)))</formula>
    </cfRule>
    <cfRule type="containsText" dxfId="11" priority="457" operator="containsText" text="Completed Behind Schedule">
      <formula>NOT(ISERROR(SEARCH("Completed Behind Schedule",G61)))</formula>
    </cfRule>
    <cfRule type="containsText" dxfId="10" priority="458" operator="containsText" text="Off Target">
      <formula>NOT(ISERROR(SEARCH("Off Target",G61)))</formula>
    </cfRule>
    <cfRule type="containsText" dxfId="9" priority="459" operator="containsText" text="In Danger of Falling Behind Target">
      <formula>NOT(ISERROR(SEARCH("In Danger of Falling Behind Target",G61)))</formula>
    </cfRule>
    <cfRule type="containsText" dxfId="8" priority="460" operator="containsText" text="On Track to be Achieved">
      <formula>NOT(ISERROR(SEARCH("On Track to be Achieved",G61)))</formula>
    </cfRule>
    <cfRule type="containsText" dxfId="7" priority="461" operator="containsText" text="Fully Achieved">
      <formula>NOT(ISERROR(SEARCH("Fully Achieved",G61)))</formula>
    </cfRule>
    <cfRule type="containsText" dxfId="6" priority="462" operator="containsText" text="Fully Achieved">
      <formula>NOT(ISERROR(SEARCH("Fully Achieved",G61)))</formula>
    </cfRule>
    <cfRule type="containsText" dxfId="5" priority="463" operator="containsText" text="Fully Achieved">
      <formula>NOT(ISERROR(SEARCH("Fully Achieved",G61)))</formula>
    </cfRule>
    <cfRule type="containsText" dxfId="4" priority="464" operator="containsText" text="Deferred">
      <formula>NOT(ISERROR(SEARCH("Deferred",G61)))</formula>
    </cfRule>
    <cfRule type="containsText" dxfId="3" priority="465" operator="containsText" text="Deleted">
      <formula>NOT(ISERROR(SEARCH("Deleted",G61)))</formula>
    </cfRule>
    <cfRule type="containsText" dxfId="2" priority="466" operator="containsText" text="In Danger of Falling Behind Target">
      <formula>NOT(ISERROR(SEARCH("In Danger of Falling Behind Target",G61)))</formula>
    </cfRule>
    <cfRule type="containsText" dxfId="1" priority="467" operator="containsText" text="Not yet due">
      <formula>NOT(ISERROR(SEARCH("Not yet due",G61)))</formula>
    </cfRule>
    <cfRule type="containsText" dxfId="0" priority="468" operator="containsText" text="Update not Provided">
      <formula>NOT(ISERROR(SEARCH("Update not Provided",G61)))</formula>
    </cfRule>
  </conditionalFormatting>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48"/>
  <sheetViews>
    <sheetView topLeftCell="O1" zoomScale="70" zoomScaleNormal="70" workbookViewId="0">
      <pane ySplit="1" topLeftCell="A2" activePane="bottomLeft" state="frozen"/>
      <selection pane="bottomLeft" activeCell="W105" sqref="W105"/>
    </sheetView>
  </sheetViews>
  <sheetFormatPr defaultColWidth="9.140625" defaultRowHeight="14.25" x14ac:dyDescent="0.25"/>
  <cols>
    <col min="1" max="1" width="2.140625" style="55" customWidth="1"/>
    <col min="2" max="2" width="38.85546875" style="55" customWidth="1"/>
    <col min="3" max="3" width="13.7109375" style="65" customWidth="1"/>
    <col min="4" max="4" width="13.85546875" style="65" customWidth="1"/>
    <col min="5" max="5" width="16.28515625" style="65" customWidth="1"/>
    <col min="6" max="6" width="14.140625" style="65" customWidth="1"/>
    <col min="7" max="7" width="17.140625" style="65" customWidth="1"/>
    <col min="8" max="8" width="4.7109375" style="65" customWidth="1"/>
    <col min="9" max="9" width="40.140625" style="65" customWidth="1"/>
    <col min="10" max="14" width="17.140625" style="65" customWidth="1"/>
    <col min="15" max="15" width="4.7109375" style="65" customWidth="1"/>
    <col min="16" max="16" width="40.140625" style="65" customWidth="1"/>
    <col min="17" max="20" width="17.140625" style="65" customWidth="1"/>
    <col min="21" max="21" width="17.140625" style="70" customWidth="1"/>
    <col min="22" max="22" width="4.7109375" style="65" customWidth="1"/>
    <col min="23" max="23" width="55.28515625" style="65" customWidth="1"/>
    <col min="24" max="24" width="14.5703125" style="65" customWidth="1"/>
    <col min="25" max="27" width="17.140625" style="65" customWidth="1"/>
    <col min="28" max="28" width="17.140625" style="176" customWidth="1"/>
    <col min="29" max="32" width="9.140625" style="55" customWidth="1"/>
    <col min="33" max="16384" width="9.140625" style="55"/>
  </cols>
  <sheetData>
    <row r="1" spans="2:32" s="53" customFormat="1" ht="20.25" x14ac:dyDescent="0.25">
      <c r="B1" s="59"/>
      <c r="C1" s="190" t="s">
        <v>13</v>
      </c>
      <c r="D1" s="52"/>
      <c r="E1" s="52"/>
      <c r="F1" s="52"/>
      <c r="G1" s="52"/>
      <c r="H1" s="191"/>
      <c r="I1" s="190" t="s">
        <v>14</v>
      </c>
      <c r="J1" s="192"/>
      <c r="K1" s="74"/>
      <c r="L1" s="74"/>
      <c r="M1" s="74"/>
      <c r="N1" s="74"/>
      <c r="O1" s="191"/>
      <c r="P1" s="74" t="s">
        <v>15</v>
      </c>
      <c r="Q1" s="74"/>
      <c r="R1" s="74"/>
      <c r="S1" s="74"/>
      <c r="T1" s="74"/>
      <c r="U1" s="66"/>
      <c r="V1" s="191"/>
      <c r="W1" s="74" t="s">
        <v>16</v>
      </c>
      <c r="X1" s="74"/>
      <c r="Y1" s="74"/>
      <c r="Z1" s="74"/>
      <c r="AA1" s="74"/>
      <c r="AB1" s="170"/>
    </row>
    <row r="2" spans="2:32" ht="15.75" x14ac:dyDescent="0.25">
      <c r="B2" s="60"/>
      <c r="C2" s="54"/>
      <c r="D2" s="54"/>
      <c r="E2" s="54"/>
      <c r="F2" s="54"/>
      <c r="G2" s="54"/>
      <c r="I2" s="75"/>
      <c r="J2" s="75"/>
      <c r="K2" s="75"/>
      <c r="L2" s="75"/>
      <c r="M2" s="75"/>
      <c r="N2" s="75"/>
      <c r="P2" s="75"/>
      <c r="Q2" s="75"/>
      <c r="R2" s="75"/>
      <c r="S2" s="75"/>
      <c r="T2" s="75"/>
      <c r="U2" s="67"/>
      <c r="W2" s="75"/>
      <c r="X2" s="75"/>
      <c r="Y2" s="75"/>
      <c r="Z2" s="75"/>
      <c r="AA2" s="75"/>
      <c r="AB2" s="171"/>
    </row>
    <row r="3" spans="2:32" ht="15.75" x14ac:dyDescent="0.25">
      <c r="B3" s="61" t="s">
        <v>17</v>
      </c>
      <c r="C3" s="138"/>
      <c r="D3" s="138"/>
      <c r="E3" s="138"/>
      <c r="F3" s="138"/>
      <c r="G3" s="139"/>
      <c r="I3" s="230" t="s">
        <v>17</v>
      </c>
      <c r="J3" s="138"/>
      <c r="K3" s="138"/>
      <c r="L3" s="138"/>
      <c r="M3" s="138"/>
      <c r="N3" s="139"/>
      <c r="P3" s="230" t="s">
        <v>17</v>
      </c>
      <c r="Q3" s="63"/>
      <c r="R3" s="63"/>
      <c r="S3" s="63"/>
      <c r="T3" s="63"/>
      <c r="U3" s="68"/>
      <c r="W3" s="230" t="s">
        <v>17</v>
      </c>
      <c r="X3" s="63"/>
      <c r="Y3" s="63"/>
      <c r="Z3" s="63"/>
      <c r="AA3" s="63"/>
      <c r="AB3" s="172"/>
    </row>
    <row r="4" spans="2:32" s="65" customFormat="1" ht="39" customHeight="1" x14ac:dyDescent="0.25">
      <c r="B4" s="64" t="s">
        <v>23</v>
      </c>
      <c r="C4" s="64" t="s">
        <v>24</v>
      </c>
      <c r="D4" s="64" t="s">
        <v>18</v>
      </c>
      <c r="E4" s="64" t="s">
        <v>47</v>
      </c>
      <c r="F4" s="64" t="s">
        <v>29</v>
      </c>
      <c r="G4" s="64" t="s">
        <v>48</v>
      </c>
      <c r="I4" s="64" t="s">
        <v>23</v>
      </c>
      <c r="J4" s="64" t="s">
        <v>24</v>
      </c>
      <c r="K4" s="64" t="s">
        <v>18</v>
      </c>
      <c r="L4" s="64" t="s">
        <v>47</v>
      </c>
      <c r="M4" s="64" t="s">
        <v>29</v>
      </c>
      <c r="N4" s="64" t="s">
        <v>48</v>
      </c>
      <c r="P4" s="64" t="s">
        <v>23</v>
      </c>
      <c r="Q4" s="64" t="s">
        <v>24</v>
      </c>
      <c r="R4" s="64" t="s">
        <v>18</v>
      </c>
      <c r="S4" s="64" t="s">
        <v>47</v>
      </c>
      <c r="T4" s="64" t="s">
        <v>29</v>
      </c>
      <c r="U4" s="69" t="s">
        <v>48</v>
      </c>
      <c r="W4" s="64" t="s">
        <v>23</v>
      </c>
      <c r="X4" s="64" t="s">
        <v>24</v>
      </c>
      <c r="Y4" s="64" t="s">
        <v>18</v>
      </c>
      <c r="Z4" s="64" t="s">
        <v>47</v>
      </c>
      <c r="AA4" s="64" t="s">
        <v>29</v>
      </c>
      <c r="AB4" s="173" t="s">
        <v>48</v>
      </c>
    </row>
    <row r="5" spans="2:32" s="57" customFormat="1" ht="5.25" customHeight="1" x14ac:dyDescent="0.25">
      <c r="B5" s="134"/>
      <c r="C5" s="140"/>
      <c r="D5" s="140"/>
      <c r="E5" s="140"/>
      <c r="F5" s="140"/>
      <c r="G5" s="140"/>
      <c r="H5" s="1"/>
      <c r="I5" s="140"/>
      <c r="J5" s="140"/>
      <c r="K5" s="140"/>
      <c r="L5" s="140"/>
      <c r="M5" s="140"/>
      <c r="N5" s="140"/>
      <c r="O5" s="1"/>
      <c r="P5" s="140"/>
      <c r="Q5" s="140"/>
      <c r="R5" s="140"/>
      <c r="S5" s="140"/>
      <c r="T5" s="140"/>
      <c r="U5" s="141"/>
      <c r="V5" s="1"/>
      <c r="W5" s="140"/>
      <c r="X5" s="140"/>
      <c r="Y5" s="140"/>
      <c r="Z5" s="140"/>
      <c r="AA5" s="140"/>
      <c r="AB5" s="174"/>
    </row>
    <row r="6" spans="2:32" ht="30.75" customHeight="1" x14ac:dyDescent="0.25">
      <c r="B6" s="186" t="s">
        <v>44</v>
      </c>
      <c r="C6" s="193">
        <f>COUNTIF('1. ALL DATA'!$H$5:$H$64,"Fully Achieved")</f>
        <v>7</v>
      </c>
      <c r="D6" s="194">
        <f>C6/C20</f>
        <v>0.1206896551724138</v>
      </c>
      <c r="E6" s="342">
        <f>D6+D7</f>
        <v>0.63793103448275867</v>
      </c>
      <c r="F6" s="194">
        <f>C6/C21</f>
        <v>0.17948717948717949</v>
      </c>
      <c r="G6" s="349">
        <f>F6+F7</f>
        <v>0.94871794871794879</v>
      </c>
      <c r="I6" s="219" t="s">
        <v>44</v>
      </c>
      <c r="J6" s="193">
        <f>COUNTIF('1. ALL DATA'!$M$5:$M$64,"Fully Achieved")</f>
        <v>19</v>
      </c>
      <c r="K6" s="194">
        <f>J6/J20</f>
        <v>0.32758620689655171</v>
      </c>
      <c r="L6" s="342">
        <f>K6+K7</f>
        <v>0.81034482758620685</v>
      </c>
      <c r="M6" s="194">
        <f>J6/J21</f>
        <v>0.38</v>
      </c>
      <c r="N6" s="349">
        <f>M6+M7</f>
        <v>0.94000000000000006</v>
      </c>
      <c r="P6" s="223" t="s">
        <v>44</v>
      </c>
      <c r="Q6" s="193">
        <f>COUNTIF('1. ALL DATA'!R5:R64,"Fully Achieved")</f>
        <v>26</v>
      </c>
      <c r="R6" s="194">
        <f>Q6/Q20</f>
        <v>0.44827586206896552</v>
      </c>
      <c r="S6" s="342">
        <f>R6+R7</f>
        <v>0.84482758620689657</v>
      </c>
      <c r="T6" s="194">
        <f>Q6/Q21</f>
        <v>0.5</v>
      </c>
      <c r="U6" s="349">
        <f>T6+T7</f>
        <v>0.94230769230769229</v>
      </c>
      <c r="W6" s="223" t="s">
        <v>39</v>
      </c>
      <c r="X6" s="195">
        <f>COUNTIF('1. ALL DATA'!V5:V64,"Fully Achieved")</f>
        <v>0</v>
      </c>
      <c r="Y6" s="194">
        <f>X6/$X$20</f>
        <v>0</v>
      </c>
      <c r="Z6" s="342">
        <f>Y6+Y7</f>
        <v>0</v>
      </c>
      <c r="AA6" s="194" t="e">
        <f>X6/$X$21</f>
        <v>#DIV/0!</v>
      </c>
      <c r="AB6" s="349" t="e">
        <f>AA6+AA7</f>
        <v>#DIV/0!</v>
      </c>
    </row>
    <row r="7" spans="2:32" ht="30.75" customHeight="1" x14ac:dyDescent="0.25">
      <c r="B7" s="186" t="s">
        <v>40</v>
      </c>
      <c r="C7" s="193">
        <f>COUNTIF('1. ALL DATA'!H5:H64,"On Track to be Achieved")</f>
        <v>30</v>
      </c>
      <c r="D7" s="194">
        <f>C7/C20</f>
        <v>0.51724137931034486</v>
      </c>
      <c r="E7" s="342"/>
      <c r="F7" s="194">
        <f>C7/C21</f>
        <v>0.76923076923076927</v>
      </c>
      <c r="G7" s="349"/>
      <c r="I7" s="219" t="s">
        <v>40</v>
      </c>
      <c r="J7" s="193">
        <f>COUNTIF('1. ALL DATA'!M5:M64,"On Track to be Achieved")</f>
        <v>28</v>
      </c>
      <c r="K7" s="194">
        <f>J7/J20</f>
        <v>0.48275862068965519</v>
      </c>
      <c r="L7" s="342"/>
      <c r="M7" s="194">
        <f>J7/J21</f>
        <v>0.56000000000000005</v>
      </c>
      <c r="N7" s="349"/>
      <c r="P7" s="223" t="s">
        <v>40</v>
      </c>
      <c r="Q7" s="193">
        <f>COUNTIF('1. ALL DATA'!R5:R64,"On Track to be Achieved")</f>
        <v>23</v>
      </c>
      <c r="R7" s="194">
        <f>Q7/Q20</f>
        <v>0.39655172413793105</v>
      </c>
      <c r="S7" s="342"/>
      <c r="T7" s="194">
        <f>Q7/Q21</f>
        <v>0.44230769230769229</v>
      </c>
      <c r="U7" s="349"/>
      <c r="W7" s="223" t="s">
        <v>78</v>
      </c>
      <c r="X7" s="195">
        <f>COUNTIF('1. ALL DATA'!V5:V64,"Numerical Outturn Within 5% Tolerance")</f>
        <v>0</v>
      </c>
      <c r="Y7" s="194">
        <f>X7/$X$20</f>
        <v>0</v>
      </c>
      <c r="Z7" s="342"/>
      <c r="AA7" s="194" t="e">
        <f>X7/$X$21</f>
        <v>#DIV/0!</v>
      </c>
      <c r="AB7" s="349"/>
    </row>
    <row r="8" spans="2:32" s="56" customFormat="1" ht="6" customHeight="1" x14ac:dyDescent="0.25">
      <c r="B8" s="48"/>
      <c r="C8" s="196"/>
      <c r="D8" s="154"/>
      <c r="E8" s="154"/>
      <c r="F8" s="154"/>
      <c r="G8" s="49"/>
      <c r="H8" s="197"/>
      <c r="I8" s="220"/>
      <c r="J8" s="196"/>
      <c r="K8" s="154"/>
      <c r="L8" s="154"/>
      <c r="M8" s="154"/>
      <c r="N8" s="49"/>
      <c r="O8" s="197"/>
      <c r="P8" s="224"/>
      <c r="Q8" s="196"/>
      <c r="R8" s="154"/>
      <c r="S8" s="154"/>
      <c r="T8" s="154"/>
      <c r="U8" s="49"/>
      <c r="V8" s="197"/>
      <c r="W8" s="231"/>
      <c r="X8" s="51"/>
      <c r="Y8" s="154"/>
      <c r="Z8" s="154"/>
      <c r="AA8" s="154"/>
      <c r="AB8" s="49"/>
      <c r="AD8" s="57"/>
      <c r="AE8" s="57"/>
      <c r="AF8" s="57"/>
    </row>
    <row r="9" spans="2:32" ht="18.75" customHeight="1" x14ac:dyDescent="0.25">
      <c r="B9" s="350" t="s">
        <v>26</v>
      </c>
      <c r="C9" s="348">
        <f>COUNTIF('1. ALL DATA'!H5:H64,"in danger of falling behind target")</f>
        <v>0</v>
      </c>
      <c r="D9" s="342">
        <f>C9/C20</f>
        <v>0</v>
      </c>
      <c r="E9" s="342">
        <f>D9</f>
        <v>0</v>
      </c>
      <c r="F9" s="342">
        <f>C9/C21</f>
        <v>0</v>
      </c>
      <c r="G9" s="344">
        <f>F9</f>
        <v>0</v>
      </c>
      <c r="I9" s="350" t="s">
        <v>26</v>
      </c>
      <c r="J9" s="348">
        <f>COUNTIF('1. ALL DATA'!M5:M64,"in danger of falling behind target")</f>
        <v>0</v>
      </c>
      <c r="K9" s="342">
        <f>J9/J20</f>
        <v>0</v>
      </c>
      <c r="L9" s="342">
        <f>K9</f>
        <v>0</v>
      </c>
      <c r="M9" s="342">
        <f>J9/J21</f>
        <v>0</v>
      </c>
      <c r="N9" s="344">
        <f>M9</f>
        <v>0</v>
      </c>
      <c r="P9" s="350" t="s">
        <v>26</v>
      </c>
      <c r="Q9" s="348">
        <f>COUNTIF('1. ALL DATA'!R5:R64,"in danger of falling behind target")</f>
        <v>0</v>
      </c>
      <c r="R9" s="342">
        <f>Q9/Q20</f>
        <v>0</v>
      </c>
      <c r="S9" s="342">
        <f>R9</f>
        <v>0</v>
      </c>
      <c r="T9" s="342">
        <f>Q9/Q21</f>
        <v>0</v>
      </c>
      <c r="U9" s="344">
        <f>T9</f>
        <v>0</v>
      </c>
      <c r="W9" s="225" t="s">
        <v>79</v>
      </c>
      <c r="X9" s="195">
        <f>COUNTIF('1. ALL DATA'!V5:V64,"Numerical Outturn Within 10% Tolerance")</f>
        <v>0</v>
      </c>
      <c r="Y9" s="194">
        <f>X9/$X$20</f>
        <v>0</v>
      </c>
      <c r="Z9" s="345">
        <f>SUM(Y9:Y11)</f>
        <v>0</v>
      </c>
      <c r="AA9" s="199" t="e">
        <f>X9/$X$21</f>
        <v>#DIV/0!</v>
      </c>
      <c r="AB9" s="344" t="e">
        <f>SUM(AA9:AA11)</f>
        <v>#DIV/0!</v>
      </c>
      <c r="AD9" s="179"/>
    </row>
    <row r="10" spans="2:32" ht="19.5" customHeight="1" x14ac:dyDescent="0.25">
      <c r="B10" s="350"/>
      <c r="C10" s="348"/>
      <c r="D10" s="342"/>
      <c r="E10" s="342"/>
      <c r="F10" s="342"/>
      <c r="G10" s="344"/>
      <c r="I10" s="350"/>
      <c r="J10" s="348"/>
      <c r="K10" s="342"/>
      <c r="L10" s="342"/>
      <c r="M10" s="342"/>
      <c r="N10" s="344"/>
      <c r="P10" s="350"/>
      <c r="Q10" s="348"/>
      <c r="R10" s="342"/>
      <c r="S10" s="342"/>
      <c r="T10" s="342"/>
      <c r="U10" s="344"/>
      <c r="W10" s="225" t="s">
        <v>80</v>
      </c>
      <c r="X10" s="195">
        <f>COUNTIF('1. ALL DATA'!V5:V64,"Target Partially Met")</f>
        <v>0</v>
      </c>
      <c r="Y10" s="194">
        <f>X10/$X$20</f>
        <v>0</v>
      </c>
      <c r="Z10" s="346"/>
      <c r="AA10" s="199" t="e">
        <f>X10/$X$21</f>
        <v>#DIV/0!</v>
      </c>
      <c r="AB10" s="344"/>
      <c r="AD10" s="179"/>
    </row>
    <row r="11" spans="2:32" ht="19.5" customHeight="1" x14ac:dyDescent="0.25">
      <c r="B11" s="350"/>
      <c r="C11" s="348"/>
      <c r="D11" s="342"/>
      <c r="E11" s="342"/>
      <c r="F11" s="342"/>
      <c r="G11" s="344"/>
      <c r="I11" s="350"/>
      <c r="J11" s="348"/>
      <c r="K11" s="342"/>
      <c r="L11" s="342"/>
      <c r="M11" s="342"/>
      <c r="N11" s="344"/>
      <c r="P11" s="350"/>
      <c r="Q11" s="348"/>
      <c r="R11" s="342"/>
      <c r="S11" s="342"/>
      <c r="T11" s="342"/>
      <c r="U11" s="344"/>
      <c r="W11" s="225" t="s">
        <v>82</v>
      </c>
      <c r="X11" s="195">
        <f>COUNTIF('1. ALL DATA'!V5:V64,"Completion Date Within Reasonable Tolerance")</f>
        <v>0</v>
      </c>
      <c r="Y11" s="194">
        <f>X11/$X$20</f>
        <v>0</v>
      </c>
      <c r="Z11" s="347"/>
      <c r="AA11" s="199" t="e">
        <f>X11/$X$21</f>
        <v>#DIV/0!</v>
      </c>
      <c r="AB11" s="344"/>
      <c r="AD11" s="179"/>
    </row>
    <row r="12" spans="2:32" s="57" customFormat="1" ht="6" customHeight="1" x14ac:dyDescent="0.25">
      <c r="B12" s="134"/>
      <c r="C12" s="140"/>
      <c r="D12" s="187"/>
      <c r="E12" s="187"/>
      <c r="F12" s="187"/>
      <c r="G12" s="135"/>
      <c r="H12" s="1"/>
      <c r="I12" s="221"/>
      <c r="J12" s="140"/>
      <c r="K12" s="187"/>
      <c r="L12" s="187"/>
      <c r="M12" s="187"/>
      <c r="N12" s="135"/>
      <c r="O12" s="1"/>
      <c r="P12" s="226"/>
      <c r="Q12" s="140"/>
      <c r="R12" s="187"/>
      <c r="S12" s="187"/>
      <c r="T12" s="187"/>
      <c r="U12" s="135"/>
      <c r="V12" s="1"/>
      <c r="W12" s="231"/>
      <c r="X12" s="140"/>
      <c r="Y12" s="187"/>
      <c r="Z12" s="187"/>
      <c r="AA12" s="187"/>
      <c r="AB12" s="135"/>
      <c r="AD12" s="136"/>
    </row>
    <row r="13" spans="2:32" ht="29.25" customHeight="1" x14ac:dyDescent="0.25">
      <c r="B13" s="248" t="s">
        <v>41</v>
      </c>
      <c r="C13" s="193">
        <f>COUNTIF('1. ALL DATA'!H5:H64,"completed behind schedule")</f>
        <v>0</v>
      </c>
      <c r="D13" s="194">
        <f>C13/C20</f>
        <v>0</v>
      </c>
      <c r="E13" s="342">
        <f>D13+D14</f>
        <v>3.4482758620689655E-2</v>
      </c>
      <c r="F13" s="194">
        <f>C13/C21</f>
        <v>0</v>
      </c>
      <c r="G13" s="343">
        <f>F13+F14</f>
        <v>5.128205128205128E-2</v>
      </c>
      <c r="I13" s="249" t="s">
        <v>41</v>
      </c>
      <c r="J13" s="193">
        <f>COUNTIF('1. ALL DATA'!M5:M64,"completed behind schedule")</f>
        <v>1</v>
      </c>
      <c r="K13" s="194">
        <f>J13/J20</f>
        <v>1.7241379310344827E-2</v>
      </c>
      <c r="L13" s="342">
        <f>K13+K14</f>
        <v>5.1724137931034482E-2</v>
      </c>
      <c r="M13" s="194">
        <f>J13/J21</f>
        <v>0.02</v>
      </c>
      <c r="N13" s="343">
        <f>M13+M14</f>
        <v>0.06</v>
      </c>
      <c r="P13" s="250" t="s">
        <v>41</v>
      </c>
      <c r="Q13" s="193">
        <f>COUNTIF('1. ALL DATA'!R5:R64,"completed behind schedule")</f>
        <v>2</v>
      </c>
      <c r="R13" s="194">
        <f>Q13/Q20</f>
        <v>3.4482758620689655E-2</v>
      </c>
      <c r="S13" s="342">
        <f>R13+R14</f>
        <v>5.1724137931034482E-2</v>
      </c>
      <c r="T13" s="194">
        <f>Q13/Q21</f>
        <v>3.8461538461538464E-2</v>
      </c>
      <c r="U13" s="343">
        <f>T13+T14</f>
        <v>5.7692307692307696E-2</v>
      </c>
      <c r="W13" s="250" t="s">
        <v>81</v>
      </c>
      <c r="X13" s="200">
        <f>COUNTIF('1. ALL DATA'!V5:V64,"Completed Significantly After Target Deadline")</f>
        <v>0</v>
      </c>
      <c r="Y13" s="194">
        <f>X13/$X$20</f>
        <v>0</v>
      </c>
      <c r="Z13" s="342">
        <f>Y13+Y14</f>
        <v>0</v>
      </c>
      <c r="AA13" s="194" t="e">
        <f>X13/$X$21</f>
        <v>#DIV/0!</v>
      </c>
      <c r="AB13" s="343" t="e">
        <f>AA13+AA14</f>
        <v>#DIV/0!</v>
      </c>
    </row>
    <row r="14" spans="2:32" ht="29.25" customHeight="1" x14ac:dyDescent="0.25">
      <c r="B14" s="248" t="s">
        <v>27</v>
      </c>
      <c r="C14" s="193">
        <f>COUNTIF('1. ALL DATA'!H5:H64,"off target")</f>
        <v>2</v>
      </c>
      <c r="D14" s="194">
        <f>C14/C20</f>
        <v>3.4482758620689655E-2</v>
      </c>
      <c r="E14" s="342"/>
      <c r="F14" s="194">
        <f>C14/C21</f>
        <v>5.128205128205128E-2</v>
      </c>
      <c r="G14" s="343"/>
      <c r="I14" s="249" t="s">
        <v>27</v>
      </c>
      <c r="J14" s="193">
        <f>COUNTIF('1. ALL DATA'!M5:M64,"off target")</f>
        <v>2</v>
      </c>
      <c r="K14" s="194">
        <f>J14/J20</f>
        <v>3.4482758620689655E-2</v>
      </c>
      <c r="L14" s="342"/>
      <c r="M14" s="194">
        <f>J14/J21</f>
        <v>0.04</v>
      </c>
      <c r="N14" s="343"/>
      <c r="P14" s="250" t="s">
        <v>27</v>
      </c>
      <c r="Q14" s="193">
        <f>COUNTIF('1. ALL DATA'!R5:R64,"off target")</f>
        <v>1</v>
      </c>
      <c r="R14" s="194">
        <f>Q14/Q20</f>
        <v>1.7241379310344827E-2</v>
      </c>
      <c r="S14" s="342"/>
      <c r="T14" s="194">
        <f>Q14/Q21</f>
        <v>1.9230769230769232E-2</v>
      </c>
      <c r="U14" s="343"/>
      <c r="W14" s="250" t="s">
        <v>27</v>
      </c>
      <c r="X14" s="200">
        <f>COUNTIF('1. ALL DATA'!V5:V64,"off target")</f>
        <v>0</v>
      </c>
      <c r="Y14" s="194">
        <f>X14/$X$20</f>
        <v>0</v>
      </c>
      <c r="Z14" s="342"/>
      <c r="AA14" s="194" t="e">
        <f>X14/$X$21</f>
        <v>#DIV/0!</v>
      </c>
      <c r="AB14" s="343"/>
    </row>
    <row r="15" spans="2:32" s="57" customFormat="1" ht="7.5" customHeight="1" x14ac:dyDescent="0.25">
      <c r="B15" s="134"/>
      <c r="C15" s="201"/>
      <c r="D15" s="187"/>
      <c r="E15" s="187"/>
      <c r="F15" s="187"/>
      <c r="G15" s="137"/>
      <c r="H15" s="1"/>
      <c r="I15" s="221"/>
      <c r="J15" s="201"/>
      <c r="K15" s="187"/>
      <c r="L15" s="187"/>
      <c r="M15" s="187"/>
      <c r="N15" s="137"/>
      <c r="O15" s="1"/>
      <c r="P15" s="140"/>
      <c r="Q15" s="201"/>
      <c r="R15" s="187"/>
      <c r="S15" s="187"/>
      <c r="T15" s="187"/>
      <c r="U15" s="137"/>
      <c r="V15" s="1"/>
      <c r="W15" s="202"/>
      <c r="X15" s="202"/>
      <c r="Y15" s="203"/>
      <c r="Z15" s="203"/>
      <c r="AA15" s="204"/>
      <c r="AB15" s="175"/>
    </row>
    <row r="16" spans="2:32" ht="20.25" customHeight="1" x14ac:dyDescent="0.25">
      <c r="B16" s="44" t="s">
        <v>1</v>
      </c>
      <c r="C16" s="205">
        <f>COUNTIF('1. ALL DATA'!H5:H64,"not yet due")</f>
        <v>19</v>
      </c>
      <c r="D16" s="188">
        <f>C16/C20</f>
        <v>0.32758620689655171</v>
      </c>
      <c r="E16" s="188">
        <f>D16</f>
        <v>0.32758620689655171</v>
      </c>
      <c r="F16" s="47"/>
      <c r="G16" s="43"/>
      <c r="I16" s="212" t="s">
        <v>1</v>
      </c>
      <c r="J16" s="205">
        <f>COUNTIF('1. ALL DATA'!M5:M64,"not yet due")</f>
        <v>8</v>
      </c>
      <c r="K16" s="188">
        <f>J16/J20</f>
        <v>0.13793103448275862</v>
      </c>
      <c r="L16" s="188">
        <f>K16</f>
        <v>0.13793103448275862</v>
      </c>
      <c r="M16" s="47"/>
      <c r="N16" s="43"/>
      <c r="P16" s="212" t="s">
        <v>1</v>
      </c>
      <c r="Q16" s="205">
        <f>COUNTIF('1. ALL DATA'!R5:R64,"not yet due")</f>
        <v>5</v>
      </c>
      <c r="R16" s="188">
        <f>Q16/Q20</f>
        <v>8.6206896551724144E-2</v>
      </c>
      <c r="S16" s="188">
        <f>R16</f>
        <v>8.6206896551724144E-2</v>
      </c>
      <c r="T16" s="47"/>
      <c r="U16" s="72"/>
      <c r="W16" s="216" t="s">
        <v>1</v>
      </c>
      <c r="X16" s="200">
        <f>COUNTIF('1. ALL DATA'!V5:V64,"not yet due")</f>
        <v>0</v>
      </c>
      <c r="Y16" s="188">
        <f>X16/$X$20</f>
        <v>0</v>
      </c>
      <c r="Z16" s="188">
        <f>Y16</f>
        <v>0</v>
      </c>
      <c r="AA16" s="210"/>
      <c r="AB16" s="211"/>
    </row>
    <row r="17" spans="2:30" ht="20.25" customHeight="1" x14ac:dyDescent="0.25">
      <c r="B17" s="44" t="s">
        <v>45</v>
      </c>
      <c r="C17" s="205">
        <f>COUNTIF('1. ALL DATA'!H5:H64,"update not provided")</f>
        <v>0</v>
      </c>
      <c r="D17" s="188">
        <f>C17/C20</f>
        <v>0</v>
      </c>
      <c r="E17" s="188">
        <f>D17</f>
        <v>0</v>
      </c>
      <c r="F17" s="47"/>
      <c r="G17" s="76"/>
      <c r="I17" s="212" t="s">
        <v>45</v>
      </c>
      <c r="J17" s="205">
        <f>COUNTIF('1. ALL DATA'!M5:M64,"update not provided")</f>
        <v>0</v>
      </c>
      <c r="K17" s="188">
        <f>J17/J20</f>
        <v>0</v>
      </c>
      <c r="L17" s="188">
        <f>K17</f>
        <v>0</v>
      </c>
      <c r="M17" s="47"/>
      <c r="N17" s="76"/>
      <c r="P17" s="212" t="s">
        <v>45</v>
      </c>
      <c r="Q17" s="205">
        <f>COUNTIF('1. ALL DATA'!R5:R64,"update not provided")</f>
        <v>1</v>
      </c>
      <c r="R17" s="188">
        <f>Q17/Q20</f>
        <v>1.7241379310344827E-2</v>
      </c>
      <c r="S17" s="188">
        <f>R17</f>
        <v>1.7241379310344827E-2</v>
      </c>
      <c r="T17" s="47"/>
      <c r="U17" s="73"/>
      <c r="W17" s="217" t="s">
        <v>45</v>
      </c>
      <c r="X17" s="200">
        <f>COUNTIF('1. ALL DATA'!V5:V64,"update not provided")</f>
        <v>58</v>
      </c>
      <c r="Y17" s="188">
        <f>X17/$X$20</f>
        <v>1</v>
      </c>
      <c r="Z17" s="188">
        <f>Y17</f>
        <v>1</v>
      </c>
      <c r="AA17" s="210"/>
    </row>
    <row r="18" spans="2:30" ht="15.75" customHeight="1" x14ac:dyDescent="0.25">
      <c r="B18" s="45" t="s">
        <v>22</v>
      </c>
      <c r="C18" s="205">
        <f>COUNTIF('1. ALL DATA'!H5:H64,"deferred")</f>
        <v>0</v>
      </c>
      <c r="D18" s="189">
        <f>C18/C20</f>
        <v>0</v>
      </c>
      <c r="E18" s="189">
        <f>D18</f>
        <v>0</v>
      </c>
      <c r="F18" s="42"/>
      <c r="G18" s="43"/>
      <c r="I18" s="213" t="s">
        <v>22</v>
      </c>
      <c r="J18" s="205">
        <f>COUNTIF('1. ALL DATA'!M5:M64,"deferred")</f>
        <v>0</v>
      </c>
      <c r="K18" s="189">
        <f>J18/J20</f>
        <v>0</v>
      </c>
      <c r="L18" s="189">
        <f>K18</f>
        <v>0</v>
      </c>
      <c r="M18" s="42"/>
      <c r="N18" s="43"/>
      <c r="P18" s="213" t="s">
        <v>22</v>
      </c>
      <c r="Q18" s="205">
        <f>COUNTIF('1. ALL DATA'!R5:R64,"deferred")</f>
        <v>0</v>
      </c>
      <c r="R18" s="189">
        <f>Q18/Q20</f>
        <v>0</v>
      </c>
      <c r="S18" s="189">
        <f>R18</f>
        <v>0</v>
      </c>
      <c r="T18" s="42"/>
      <c r="U18" s="72"/>
      <c r="W18" s="213" t="s">
        <v>22</v>
      </c>
      <c r="X18" s="200">
        <f>COUNTIF('1. ALL DATA'!V5:V64,"deferred")</f>
        <v>0</v>
      </c>
      <c r="Y18" s="189">
        <f>X18/$X$20</f>
        <v>0</v>
      </c>
      <c r="Z18" s="189">
        <f>Y18</f>
        <v>0</v>
      </c>
      <c r="AA18" s="210"/>
      <c r="AB18" s="177"/>
      <c r="AD18" s="179"/>
    </row>
    <row r="19" spans="2:30" ht="15.75" customHeight="1" x14ac:dyDescent="0.25">
      <c r="B19" s="45" t="s">
        <v>28</v>
      </c>
      <c r="C19" s="205">
        <f>COUNTIF('1. ALL DATA'!H5:H64,"deleted")</f>
        <v>0</v>
      </c>
      <c r="D19" s="206">
        <f>C19/C20</f>
        <v>0</v>
      </c>
      <c r="E19" s="189">
        <f>D19</f>
        <v>0</v>
      </c>
      <c r="F19" s="42"/>
      <c r="G19" s="178" t="s">
        <v>61</v>
      </c>
      <c r="I19" s="213" t="s">
        <v>28</v>
      </c>
      <c r="J19" s="205">
        <f>COUNTIF('1. ALL DATA'!M5:M64,"deleted")</f>
        <v>0</v>
      </c>
      <c r="K19" s="189">
        <f>J19/J20</f>
        <v>0</v>
      </c>
      <c r="L19" s="189">
        <f>K19</f>
        <v>0</v>
      </c>
      <c r="M19" s="42"/>
      <c r="N19" s="178" t="s">
        <v>61</v>
      </c>
      <c r="P19" s="213" t="s">
        <v>28</v>
      </c>
      <c r="Q19" s="205">
        <f>COUNTIF('1. ALL DATA'!R5:R64,"deleted")</f>
        <v>0</v>
      </c>
      <c r="R19" s="189">
        <f>Q19/Q20</f>
        <v>0</v>
      </c>
      <c r="S19" s="189">
        <f>R19</f>
        <v>0</v>
      </c>
      <c r="T19" s="42"/>
      <c r="U19" s="178" t="s">
        <v>61</v>
      </c>
      <c r="W19" s="213" t="s">
        <v>28</v>
      </c>
      <c r="X19" s="200">
        <f>COUNTIF('1. ALL DATA'!V5:V64,"deleted")</f>
        <v>0</v>
      </c>
      <c r="Y19" s="189">
        <f>X19/$X$20</f>
        <v>0</v>
      </c>
      <c r="Z19" s="189">
        <f>Y19</f>
        <v>0</v>
      </c>
      <c r="AA19" s="210"/>
      <c r="AB19" s="178" t="s">
        <v>61</v>
      </c>
    </row>
    <row r="20" spans="2:30" ht="15.75" customHeight="1" x14ac:dyDescent="0.25">
      <c r="B20" s="46" t="s">
        <v>30</v>
      </c>
      <c r="C20" s="207">
        <f>SUM(C6:C19)</f>
        <v>58</v>
      </c>
      <c r="D20" s="42"/>
      <c r="E20" s="42"/>
      <c r="F20" s="43"/>
      <c r="G20" s="43"/>
      <c r="I20" s="214" t="s">
        <v>30</v>
      </c>
      <c r="J20" s="207">
        <f>SUM(J6:J19)</f>
        <v>58</v>
      </c>
      <c r="K20" s="42"/>
      <c r="L20" s="42"/>
      <c r="M20" s="43"/>
      <c r="N20" s="43"/>
      <c r="P20" s="214" t="s">
        <v>30</v>
      </c>
      <c r="Q20" s="207">
        <f>SUM(Q6:Q19)</f>
        <v>58</v>
      </c>
      <c r="R20" s="42"/>
      <c r="S20" s="42"/>
      <c r="T20" s="43"/>
      <c r="U20" s="72"/>
      <c r="W20" s="214" t="s">
        <v>30</v>
      </c>
      <c r="X20" s="208">
        <f>SUM(X6:X19)</f>
        <v>58</v>
      </c>
      <c r="Y20" s="42"/>
      <c r="Z20" s="42"/>
      <c r="AA20" s="210"/>
      <c r="AB20" s="177"/>
    </row>
    <row r="21" spans="2:30" ht="15.75" customHeight="1" x14ac:dyDescent="0.25">
      <c r="B21" s="46" t="s">
        <v>31</v>
      </c>
      <c r="C21" s="207">
        <f>C20-C19-C18-C17-C16</f>
        <v>39</v>
      </c>
      <c r="D21" s="43"/>
      <c r="E21" s="43"/>
      <c r="F21" s="43"/>
      <c r="G21" s="43"/>
      <c r="I21" s="214" t="s">
        <v>31</v>
      </c>
      <c r="J21" s="207">
        <f>J20-J19-J18-J17-J16</f>
        <v>50</v>
      </c>
      <c r="K21" s="43"/>
      <c r="L21" s="43"/>
      <c r="M21" s="43"/>
      <c r="N21" s="43"/>
      <c r="P21" s="214" t="s">
        <v>31</v>
      </c>
      <c r="Q21" s="207">
        <f>Q20-Q19-Q18-Q17-Q16</f>
        <v>52</v>
      </c>
      <c r="R21" s="43"/>
      <c r="S21" s="43"/>
      <c r="T21" s="43"/>
      <c r="U21" s="72"/>
      <c r="W21" s="214" t="s">
        <v>31</v>
      </c>
      <c r="X21" s="208">
        <f>X20-X19-X18-X17-X16</f>
        <v>0</v>
      </c>
      <c r="Y21" s="43"/>
      <c r="Z21" s="43"/>
      <c r="AA21" s="210"/>
      <c r="AB21" s="177"/>
      <c r="AD21" s="179"/>
    </row>
    <row r="22" spans="2:30" ht="15.75" customHeight="1" x14ac:dyDescent="0.25">
      <c r="W22" s="215"/>
      <c r="AA22" s="210"/>
      <c r="AD22" s="179"/>
    </row>
    <row r="23" spans="2:30" ht="15.75" customHeight="1" x14ac:dyDescent="0.25">
      <c r="AA23" s="210"/>
    </row>
    <row r="24" spans="2:30" ht="15" customHeight="1" x14ac:dyDescent="0.25">
      <c r="AA24" s="210"/>
    </row>
    <row r="25" spans="2:30" ht="19.5" customHeight="1" x14ac:dyDescent="0.25">
      <c r="B25" s="143" t="s">
        <v>161</v>
      </c>
      <c r="C25" s="144"/>
      <c r="D25" s="144"/>
      <c r="E25" s="144"/>
      <c r="F25" s="138"/>
      <c r="G25" s="145"/>
      <c r="I25" s="222" t="s">
        <v>161</v>
      </c>
      <c r="J25" s="229"/>
      <c r="K25" s="229"/>
      <c r="L25" s="229"/>
      <c r="M25" s="138"/>
      <c r="N25" s="139"/>
      <c r="P25" s="227" t="s">
        <v>161</v>
      </c>
      <c r="Q25" s="228"/>
      <c r="R25" s="228"/>
      <c r="S25" s="228"/>
      <c r="T25" s="63"/>
      <c r="U25" s="68"/>
      <c r="W25" s="227" t="s">
        <v>161</v>
      </c>
      <c r="X25" s="63"/>
      <c r="Y25" s="63"/>
      <c r="Z25" s="63"/>
      <c r="AA25" s="63"/>
      <c r="AB25" s="172"/>
    </row>
    <row r="26" spans="2:30" ht="42" customHeight="1" x14ac:dyDescent="0.25">
      <c r="B26" s="62" t="s">
        <v>23</v>
      </c>
      <c r="C26" s="64" t="s">
        <v>24</v>
      </c>
      <c r="D26" s="64" t="s">
        <v>18</v>
      </c>
      <c r="E26" s="64" t="s">
        <v>47</v>
      </c>
      <c r="F26" s="64" t="s">
        <v>29</v>
      </c>
      <c r="G26" s="64" t="s">
        <v>48</v>
      </c>
      <c r="I26" s="64" t="s">
        <v>23</v>
      </c>
      <c r="J26" s="64" t="s">
        <v>24</v>
      </c>
      <c r="K26" s="64" t="s">
        <v>18</v>
      </c>
      <c r="L26" s="64" t="s">
        <v>47</v>
      </c>
      <c r="M26" s="64" t="s">
        <v>29</v>
      </c>
      <c r="N26" s="64" t="s">
        <v>48</v>
      </c>
      <c r="P26" s="64" t="s">
        <v>23</v>
      </c>
      <c r="Q26" s="64" t="s">
        <v>24</v>
      </c>
      <c r="R26" s="64" t="s">
        <v>18</v>
      </c>
      <c r="S26" s="64" t="s">
        <v>47</v>
      </c>
      <c r="T26" s="64" t="s">
        <v>29</v>
      </c>
      <c r="U26" s="69" t="s">
        <v>48</v>
      </c>
      <c r="W26" s="64" t="s">
        <v>23</v>
      </c>
      <c r="X26" s="64" t="s">
        <v>24</v>
      </c>
      <c r="Y26" s="64" t="s">
        <v>18</v>
      </c>
      <c r="Z26" s="64" t="s">
        <v>47</v>
      </c>
      <c r="AA26" s="64" t="s">
        <v>29</v>
      </c>
      <c r="AB26" s="173" t="s">
        <v>48</v>
      </c>
    </row>
    <row r="27" spans="2:30" s="57" customFormat="1" ht="6" customHeight="1" x14ac:dyDescent="0.25">
      <c r="B27" s="134"/>
      <c r="C27" s="140"/>
      <c r="D27" s="140"/>
      <c r="E27" s="140"/>
      <c r="F27" s="140"/>
      <c r="G27" s="140"/>
      <c r="H27" s="1"/>
      <c r="I27" s="140"/>
      <c r="J27" s="140"/>
      <c r="K27" s="140"/>
      <c r="L27" s="140"/>
      <c r="M27" s="140"/>
      <c r="N27" s="140"/>
      <c r="O27" s="1"/>
      <c r="P27" s="140"/>
      <c r="Q27" s="140"/>
      <c r="R27" s="140"/>
      <c r="S27" s="140"/>
      <c r="T27" s="140"/>
      <c r="U27" s="141"/>
      <c r="V27" s="1"/>
      <c r="W27" s="140"/>
      <c r="X27" s="140"/>
      <c r="Y27" s="198"/>
      <c r="Z27" s="140"/>
      <c r="AA27" s="140"/>
      <c r="AB27" s="174"/>
    </row>
    <row r="28" spans="2:30" ht="21.75" customHeight="1" x14ac:dyDescent="0.25">
      <c r="B28" s="186" t="s">
        <v>44</v>
      </c>
      <c r="C28" s="193">
        <f>COUNTIFS('1. ALL DATA'!$X$5:$X$64,"Value For Money Council Services",'1. ALL DATA'!$H$5:$H$64,"Fully Achieved")</f>
        <v>7</v>
      </c>
      <c r="D28" s="194">
        <f>C28/C42</f>
        <v>0.1206896551724138</v>
      </c>
      <c r="E28" s="342">
        <f>D28+D29</f>
        <v>0.63793103448275867</v>
      </c>
      <c r="F28" s="194">
        <f>C28/C43</f>
        <v>0.17948717948717949</v>
      </c>
      <c r="G28" s="349">
        <f>F28+F29</f>
        <v>0.94871794871794879</v>
      </c>
      <c r="I28" s="219" t="s">
        <v>44</v>
      </c>
      <c r="J28" s="193">
        <f>COUNTIFS('1. ALL DATA'!$X$5:$X$64,"Value For Money Council Services",'1. ALL DATA'!$M$5:$M$64,"Fully Achieved")</f>
        <v>19</v>
      </c>
      <c r="K28" s="194">
        <f>J28/J42</f>
        <v>0.32758620689655171</v>
      </c>
      <c r="L28" s="342">
        <f>K28+K29</f>
        <v>0.81034482758620685</v>
      </c>
      <c r="M28" s="194">
        <f>J28/J43</f>
        <v>0.38</v>
      </c>
      <c r="N28" s="349">
        <f>M28+M29</f>
        <v>0.94000000000000006</v>
      </c>
      <c r="P28" s="223" t="s">
        <v>44</v>
      </c>
      <c r="Q28" s="193">
        <f>COUNTIFS('1. ALL DATA'!$X$5:$X$64,"Value For Money Council Services",'1. ALL DATA'!$R$5:$R$64,"Fully Achieved")</f>
        <v>26</v>
      </c>
      <c r="R28" s="194">
        <f>Q28/Q42</f>
        <v>0.44827586206896552</v>
      </c>
      <c r="S28" s="342">
        <f>R28+R29</f>
        <v>0.84482758620689657</v>
      </c>
      <c r="T28" s="194">
        <f>Q28/Q43</f>
        <v>0.5</v>
      </c>
      <c r="U28" s="349">
        <f>T28+T29</f>
        <v>0.94230769230769229</v>
      </c>
      <c r="W28" s="223" t="s">
        <v>39</v>
      </c>
      <c r="X28" s="195">
        <f>COUNTIFS('1. ALL DATA'!$X$5:$X$64,"Value For Money Council Services",'1. ALL DATA'!$V$5:$V$64,"Fully Achieved")</f>
        <v>0</v>
      </c>
      <c r="Y28" s="255">
        <f>X28/$X$42</f>
        <v>0</v>
      </c>
      <c r="Z28" s="342">
        <f>Y28+Y29</f>
        <v>0</v>
      </c>
      <c r="AA28" s="194" t="e">
        <f>X28/$X$43</f>
        <v>#DIV/0!</v>
      </c>
      <c r="AB28" s="349" t="e">
        <f>AA28+AA29</f>
        <v>#DIV/0!</v>
      </c>
    </row>
    <row r="29" spans="2:30" ht="18.75" customHeight="1" x14ac:dyDescent="0.25">
      <c r="B29" s="186" t="s">
        <v>40</v>
      </c>
      <c r="C29" s="193">
        <f>COUNTIFS('1. ALL DATA'!$X$5:$X$64,"Value For Money Council Services",'1. ALL DATA'!$H$5:$H$64,"On track to be achieved")</f>
        <v>30</v>
      </c>
      <c r="D29" s="194">
        <f>C29/C42</f>
        <v>0.51724137931034486</v>
      </c>
      <c r="E29" s="342"/>
      <c r="F29" s="194">
        <f>C29/C43</f>
        <v>0.76923076923076927</v>
      </c>
      <c r="G29" s="349"/>
      <c r="I29" s="219" t="s">
        <v>40</v>
      </c>
      <c r="J29" s="193">
        <f>COUNTIFS('1. ALL DATA'!$X$5:$X$64,"Value For Money Council Services",'1. ALL DATA'!$M$5:$M$64,"On track to be achieved")</f>
        <v>28</v>
      </c>
      <c r="K29" s="194">
        <f>J29/J42</f>
        <v>0.48275862068965519</v>
      </c>
      <c r="L29" s="342"/>
      <c r="M29" s="194">
        <f>J29/J43</f>
        <v>0.56000000000000005</v>
      </c>
      <c r="N29" s="349"/>
      <c r="P29" s="223" t="s">
        <v>40</v>
      </c>
      <c r="Q29" s="193">
        <f>COUNTIFS('1. ALL DATA'!$X$5:$X$64,"Value For Money Council Services",'1. ALL DATA'!$R$5:$R$64,"On track to be achieved")</f>
        <v>23</v>
      </c>
      <c r="R29" s="194">
        <f>Q29/Q42</f>
        <v>0.39655172413793105</v>
      </c>
      <c r="S29" s="342"/>
      <c r="T29" s="194">
        <f>Q29/Q43</f>
        <v>0.44230769230769229</v>
      </c>
      <c r="U29" s="349"/>
      <c r="W29" s="223" t="s">
        <v>78</v>
      </c>
      <c r="X29" s="200">
        <f>COUNTIFS('1. ALL DATA'!$X$5:$X$64,"Value For Money Council Services",'1. ALL DATA'!$V$5:$V$64,"Numerical Outturn Within 5% Tolerance")</f>
        <v>0</v>
      </c>
      <c r="Y29" s="255">
        <f>X29/$X$42</f>
        <v>0</v>
      </c>
      <c r="Z29" s="342"/>
      <c r="AA29" s="194" t="e">
        <f>X29/$X$43</f>
        <v>#DIV/0!</v>
      </c>
      <c r="AB29" s="349"/>
    </row>
    <row r="30" spans="2:30" s="57" customFormat="1" ht="6" customHeight="1" x14ac:dyDescent="0.25">
      <c r="B30" s="48"/>
      <c r="C30" s="201"/>
      <c r="D30" s="187"/>
      <c r="E30" s="187"/>
      <c r="F30" s="187"/>
      <c r="G30" s="49"/>
      <c r="H30" s="1"/>
      <c r="I30" s="220"/>
      <c r="J30" s="201"/>
      <c r="K30" s="187"/>
      <c r="L30" s="187"/>
      <c r="M30" s="187"/>
      <c r="N30" s="49"/>
      <c r="O30" s="1"/>
      <c r="P30" s="224"/>
      <c r="Q30" s="201"/>
      <c r="R30" s="187"/>
      <c r="S30" s="187"/>
      <c r="T30" s="187"/>
      <c r="U30" s="49"/>
      <c r="V30" s="1"/>
      <c r="W30" s="231"/>
      <c r="X30" s="140"/>
      <c r="Y30" s="51"/>
      <c r="Z30" s="187"/>
      <c r="AA30" s="187"/>
      <c r="AB30" s="49"/>
    </row>
    <row r="31" spans="2:30" ht="21" customHeight="1" x14ac:dyDescent="0.25">
      <c r="B31" s="350" t="s">
        <v>26</v>
      </c>
      <c r="C31" s="348">
        <f>COUNTIFS('1. ALL DATA'!$X$5:$X$64,"Value For Money Council Services",'1. ALL DATA'!$H$5:$H$64,"In danger of falling behind target")</f>
        <v>0</v>
      </c>
      <c r="D31" s="342">
        <f>C31/C42</f>
        <v>0</v>
      </c>
      <c r="E31" s="342">
        <f>D31</f>
        <v>0</v>
      </c>
      <c r="F31" s="342">
        <f>C31/C43</f>
        <v>0</v>
      </c>
      <c r="G31" s="344">
        <f>F31</f>
        <v>0</v>
      </c>
      <c r="I31" s="350" t="s">
        <v>26</v>
      </c>
      <c r="J31" s="348">
        <f>COUNTIFS('1. ALL DATA'!$X$5:$X$64,"Value For Money Council Services",'1. ALL DATA'!$M$5:$M$64,"In danger of falling behind target")</f>
        <v>0</v>
      </c>
      <c r="K31" s="342">
        <f>J31/J42</f>
        <v>0</v>
      </c>
      <c r="L31" s="342">
        <f>K31</f>
        <v>0</v>
      </c>
      <c r="M31" s="342">
        <f>J31/J43</f>
        <v>0</v>
      </c>
      <c r="N31" s="344">
        <f>M31</f>
        <v>0</v>
      </c>
      <c r="P31" s="350" t="s">
        <v>26</v>
      </c>
      <c r="Q31" s="348">
        <f>COUNTIFS('1. ALL DATA'!$X$5:$X$64,"Value For Money Council Services",'1. ALL DATA'!$R$5:$R$64,"In danger of falling behind target")</f>
        <v>0</v>
      </c>
      <c r="R31" s="342">
        <f>Q31/Q42</f>
        <v>0</v>
      </c>
      <c r="S31" s="342">
        <f>R31</f>
        <v>0</v>
      </c>
      <c r="T31" s="342">
        <f>Q31/Q43</f>
        <v>0</v>
      </c>
      <c r="U31" s="344">
        <f>T31</f>
        <v>0</v>
      </c>
      <c r="W31" s="225" t="s">
        <v>79</v>
      </c>
      <c r="X31" s="200">
        <f>COUNTIFS('1. ALL DATA'!$X$5:$X$64,"Value For Money Council Services",'1. ALL DATA'!$V$5:$V$64,"Numerical Outturn within 10% Tolerance")</f>
        <v>0</v>
      </c>
      <c r="Y31" s="255">
        <f>X31/$X$42</f>
        <v>0</v>
      </c>
      <c r="Z31" s="342">
        <f>SUM(Y31:Y33)</f>
        <v>0</v>
      </c>
      <c r="AA31" s="199" t="e">
        <f>X31/$X$43</f>
        <v>#DIV/0!</v>
      </c>
      <c r="AB31" s="344" t="e">
        <f>SUM(AA31:AA33)</f>
        <v>#DIV/0!</v>
      </c>
    </row>
    <row r="32" spans="2:30" ht="20.25" customHeight="1" x14ac:dyDescent="0.25">
      <c r="B32" s="350"/>
      <c r="C32" s="348"/>
      <c r="D32" s="342"/>
      <c r="E32" s="342"/>
      <c r="F32" s="342"/>
      <c r="G32" s="344"/>
      <c r="I32" s="350"/>
      <c r="J32" s="348"/>
      <c r="K32" s="342"/>
      <c r="L32" s="342"/>
      <c r="M32" s="342"/>
      <c r="N32" s="344"/>
      <c r="P32" s="350"/>
      <c r="Q32" s="348"/>
      <c r="R32" s="342"/>
      <c r="S32" s="342"/>
      <c r="T32" s="342"/>
      <c r="U32" s="344"/>
      <c r="W32" s="225" t="s">
        <v>80</v>
      </c>
      <c r="X32" s="200">
        <f>COUNTIFS('1. ALL DATA'!$X$5:$X$64,"Value For Money Council Services",'1. ALL DATA'!$V$5:$V$64,"Target Partially Met")</f>
        <v>0</v>
      </c>
      <c r="Y32" s="255">
        <f>X32/$X$42</f>
        <v>0</v>
      </c>
      <c r="Z32" s="342"/>
      <c r="AA32" s="199" t="e">
        <f>X32/$X$43</f>
        <v>#DIV/0!</v>
      </c>
      <c r="AB32" s="344"/>
    </row>
    <row r="33" spans="2:28" ht="18.75" customHeight="1" x14ac:dyDescent="0.25">
      <c r="B33" s="350"/>
      <c r="C33" s="348"/>
      <c r="D33" s="342"/>
      <c r="E33" s="342"/>
      <c r="F33" s="342"/>
      <c r="G33" s="344"/>
      <c r="I33" s="350"/>
      <c r="J33" s="348"/>
      <c r="K33" s="342"/>
      <c r="L33" s="342"/>
      <c r="M33" s="342"/>
      <c r="N33" s="344"/>
      <c r="P33" s="350"/>
      <c r="Q33" s="348"/>
      <c r="R33" s="342"/>
      <c r="S33" s="342"/>
      <c r="T33" s="342"/>
      <c r="U33" s="344"/>
      <c r="W33" s="225" t="s">
        <v>82</v>
      </c>
      <c r="X33" s="200">
        <f>COUNTIFS('1. ALL DATA'!$X$5:$X$64,"Value For Money Council Services",'1. ALL DATA'!$V$5:$V$64,"Completion Date Within Reasonable Tolerance")</f>
        <v>0</v>
      </c>
      <c r="Y33" s="255">
        <f>X33/$X$42</f>
        <v>0</v>
      </c>
      <c r="Z33" s="342"/>
      <c r="AA33" s="199" t="e">
        <f>X33/$X$43</f>
        <v>#DIV/0!</v>
      </c>
      <c r="AB33" s="344"/>
    </row>
    <row r="34" spans="2:28" s="57" customFormat="1" ht="6" customHeight="1" x14ac:dyDescent="0.25">
      <c r="B34" s="134"/>
      <c r="C34" s="140"/>
      <c r="D34" s="187"/>
      <c r="E34" s="187"/>
      <c r="F34" s="187"/>
      <c r="G34" s="135"/>
      <c r="H34" s="1"/>
      <c r="I34" s="221"/>
      <c r="J34" s="140"/>
      <c r="K34" s="187"/>
      <c r="L34" s="187"/>
      <c r="M34" s="187"/>
      <c r="N34" s="135"/>
      <c r="O34" s="1"/>
      <c r="P34" s="226"/>
      <c r="Q34" s="140"/>
      <c r="R34" s="187"/>
      <c r="S34" s="187"/>
      <c r="T34" s="187"/>
      <c r="U34" s="135"/>
      <c r="V34" s="1"/>
      <c r="W34" s="231"/>
      <c r="X34" s="140"/>
      <c r="Y34" s="154"/>
      <c r="Z34" s="187"/>
      <c r="AA34" s="187"/>
      <c r="AB34" s="135"/>
    </row>
    <row r="35" spans="2:28" ht="20.25" customHeight="1" x14ac:dyDescent="0.25">
      <c r="B35" s="248" t="s">
        <v>41</v>
      </c>
      <c r="C35" s="193">
        <f>COUNTIFS('1. ALL DATA'!$X$5:$X$64,"Value For Money Council Services",'1. ALL DATA'!$H$5:$H$64,"Completed behind schedule")</f>
        <v>0</v>
      </c>
      <c r="D35" s="194">
        <f>C35/C42</f>
        <v>0</v>
      </c>
      <c r="E35" s="342">
        <f>D35+D36</f>
        <v>3.4482758620689655E-2</v>
      </c>
      <c r="F35" s="194">
        <f>C35/C43</f>
        <v>0</v>
      </c>
      <c r="G35" s="343">
        <f>F35+F36</f>
        <v>5.128205128205128E-2</v>
      </c>
      <c r="I35" s="249" t="s">
        <v>41</v>
      </c>
      <c r="J35" s="193">
        <f>COUNTIFS('1. ALL DATA'!$X$5:$X$64,"Value For Money Council Services",'1. ALL DATA'!$M$5:$M$64,"Completed behind schedule")</f>
        <v>1</v>
      </c>
      <c r="K35" s="194">
        <f>J35/J42</f>
        <v>1.7241379310344827E-2</v>
      </c>
      <c r="L35" s="342">
        <f>K35+K36</f>
        <v>5.1724137931034482E-2</v>
      </c>
      <c r="M35" s="194">
        <f>J35/J43</f>
        <v>0.02</v>
      </c>
      <c r="N35" s="343">
        <f>M35+M36</f>
        <v>0.06</v>
      </c>
      <c r="P35" s="250" t="s">
        <v>41</v>
      </c>
      <c r="Q35" s="193">
        <f>COUNTIFS('1. ALL DATA'!$X$5:$X$64,"Value For Money Council Services",'1. ALL DATA'!$R$5:$R$64,"Completed behind schedule")</f>
        <v>2</v>
      </c>
      <c r="R35" s="194">
        <f>Q35/Q42</f>
        <v>3.4482758620689655E-2</v>
      </c>
      <c r="S35" s="342">
        <f>R35+R36</f>
        <v>5.1724137931034482E-2</v>
      </c>
      <c r="T35" s="194">
        <f>Q35/Q43</f>
        <v>3.8461538461538464E-2</v>
      </c>
      <c r="U35" s="343">
        <f>T35+T36</f>
        <v>5.7692307692307696E-2</v>
      </c>
      <c r="W35" s="250" t="s">
        <v>81</v>
      </c>
      <c r="X35" s="200">
        <f>COUNTIFS('1. ALL DATA'!$X$5:$X$64,"Value For Money Council Services",'1. ALL DATA'!$V$5:$V$64,"Completed Significantly After Target Deadline")</f>
        <v>0</v>
      </c>
      <c r="Y35" s="194">
        <f>X35/$X$42</f>
        <v>0</v>
      </c>
      <c r="Z35" s="342">
        <f>Y35+Y36</f>
        <v>0</v>
      </c>
      <c r="AA35" s="194" t="e">
        <f>X35/X43</f>
        <v>#DIV/0!</v>
      </c>
      <c r="AB35" s="343" t="e">
        <f>AA35+AA36</f>
        <v>#DIV/0!</v>
      </c>
    </row>
    <row r="36" spans="2:28" ht="20.25" customHeight="1" x14ac:dyDescent="0.25">
      <c r="B36" s="248" t="s">
        <v>27</v>
      </c>
      <c r="C36" s="193">
        <f>COUNTIFS('1. ALL DATA'!$X$5:$X$64,"Value For Money Council Services",'1. ALL DATA'!$H$5:$H$64,"Off target")</f>
        <v>2</v>
      </c>
      <c r="D36" s="194">
        <f>C36/C42</f>
        <v>3.4482758620689655E-2</v>
      </c>
      <c r="E36" s="342"/>
      <c r="F36" s="194">
        <f>C36/C43</f>
        <v>5.128205128205128E-2</v>
      </c>
      <c r="G36" s="343"/>
      <c r="I36" s="249" t="s">
        <v>27</v>
      </c>
      <c r="J36" s="193">
        <f>COUNTIFS('1. ALL DATA'!$X$5:$X$64,"Value For Money Council Services",'1. ALL DATA'!$M$5:$M$64,"Off target")</f>
        <v>2</v>
      </c>
      <c r="K36" s="194">
        <f>J36/J42</f>
        <v>3.4482758620689655E-2</v>
      </c>
      <c r="L36" s="342"/>
      <c r="M36" s="194">
        <f>J36/J43</f>
        <v>0.04</v>
      </c>
      <c r="N36" s="343"/>
      <c r="P36" s="250" t="s">
        <v>27</v>
      </c>
      <c r="Q36" s="193">
        <f>COUNTIFS('1. ALL DATA'!$X$5:$X$64,"Value For Money Council Services",'1. ALL DATA'!$R$5:$R$64,"Off target")</f>
        <v>1</v>
      </c>
      <c r="R36" s="194">
        <f>Q36/Q42</f>
        <v>1.7241379310344827E-2</v>
      </c>
      <c r="S36" s="342"/>
      <c r="T36" s="194">
        <f>Q36/Q43</f>
        <v>1.9230769230769232E-2</v>
      </c>
      <c r="U36" s="343"/>
      <c r="W36" s="250" t="s">
        <v>27</v>
      </c>
      <c r="X36" s="200">
        <f>COUNTIFS('1. ALL DATA'!$X$5:$X$64,"Value For Money Council Services",'1. ALL DATA'!$V$5:$V$64,"Off Target")</f>
        <v>0</v>
      </c>
      <c r="Y36" s="194">
        <f>X36/$X$42</f>
        <v>0</v>
      </c>
      <c r="Z36" s="342"/>
      <c r="AA36" s="194" t="e">
        <f>X36/X43</f>
        <v>#DIV/0!</v>
      </c>
      <c r="AB36" s="343"/>
    </row>
    <row r="37" spans="2:28" s="57" customFormat="1" ht="6.75" customHeight="1" x14ac:dyDescent="0.25">
      <c r="B37" s="134"/>
      <c r="C37" s="201"/>
      <c r="D37" s="187"/>
      <c r="E37" s="187"/>
      <c r="F37" s="187"/>
      <c r="G37" s="137"/>
      <c r="H37" s="1"/>
      <c r="I37" s="221"/>
      <c r="J37" s="201"/>
      <c r="K37" s="187"/>
      <c r="L37" s="187"/>
      <c r="M37" s="187"/>
      <c r="N37" s="137"/>
      <c r="O37" s="1"/>
      <c r="P37" s="140"/>
      <c r="Q37" s="201"/>
      <c r="R37" s="187"/>
      <c r="S37" s="187"/>
      <c r="T37" s="187"/>
      <c r="U37" s="137"/>
      <c r="V37" s="1"/>
      <c r="W37" s="202"/>
      <c r="X37" s="202"/>
      <c r="Y37" s="203"/>
      <c r="Z37" s="203"/>
      <c r="AA37" s="204"/>
      <c r="AB37" s="175"/>
    </row>
    <row r="38" spans="2:28" ht="15" customHeight="1" x14ac:dyDescent="0.25">
      <c r="B38" s="44" t="s">
        <v>1</v>
      </c>
      <c r="C38" s="205">
        <f>COUNTIFS('1. ALL DATA'!$X$5:$X$64,"Value For Money Council Services",'1. ALL DATA'!$H$5:$H$64,"Not yet due")</f>
        <v>19</v>
      </c>
      <c r="D38" s="188">
        <f>C38/C42</f>
        <v>0.32758620689655171</v>
      </c>
      <c r="E38" s="188">
        <f>D38</f>
        <v>0.32758620689655171</v>
      </c>
      <c r="F38" s="47"/>
      <c r="G38" s="43"/>
      <c r="I38" s="212" t="s">
        <v>1</v>
      </c>
      <c r="J38" s="205">
        <f>COUNTIFS('1. ALL DATA'!$X$5:$X$64,"Value For Money Council Services",'1. ALL DATA'!$M$5:$M$64,"Not yet due")</f>
        <v>8</v>
      </c>
      <c r="K38" s="188">
        <f>J38/J42</f>
        <v>0.13793103448275862</v>
      </c>
      <c r="L38" s="188">
        <f>K38</f>
        <v>0.13793103448275862</v>
      </c>
      <c r="M38" s="47"/>
      <c r="N38" s="43"/>
      <c r="P38" s="212" t="s">
        <v>1</v>
      </c>
      <c r="Q38" s="205">
        <f>COUNTIFS('1. ALL DATA'!$X$5:$X$64,"Value For Money Council Services",'1. ALL DATA'!$R$5:$R$64,"Not yet due")</f>
        <v>5</v>
      </c>
      <c r="R38" s="188">
        <f>Q38/Q42</f>
        <v>8.6206896551724144E-2</v>
      </c>
      <c r="S38" s="188">
        <f>R38</f>
        <v>8.6206896551724144E-2</v>
      </c>
      <c r="T38" s="47"/>
      <c r="U38" s="72"/>
      <c r="W38" s="216" t="s">
        <v>1</v>
      </c>
      <c r="X38" s="200">
        <f>COUNTIFS('1. ALL DATA'!$X$5:$X$64,"Value For Money Council Services",'1. ALL DATA'!$V$5:$V$64,"not yet due")</f>
        <v>0</v>
      </c>
      <c r="Y38" s="188">
        <f>X38/$X$42</f>
        <v>0</v>
      </c>
      <c r="Z38" s="188">
        <f>Y38</f>
        <v>0</v>
      </c>
      <c r="AA38" s="47"/>
      <c r="AB38" s="177"/>
    </row>
    <row r="39" spans="2:28" ht="15" customHeight="1" x14ac:dyDescent="0.25">
      <c r="B39" s="44" t="s">
        <v>45</v>
      </c>
      <c r="C39" s="205">
        <f>COUNTIFS('1. ALL DATA'!$X$5:$X$64,"Value For Money Council Services",'1. ALL DATA'!$H$5:$H$64,"Update not provided")</f>
        <v>0</v>
      </c>
      <c r="D39" s="188">
        <f>C39/C42</f>
        <v>0</v>
      </c>
      <c r="E39" s="188">
        <f>D39</f>
        <v>0</v>
      </c>
      <c r="F39" s="47"/>
      <c r="G39" s="76"/>
      <c r="I39" s="212" t="s">
        <v>45</v>
      </c>
      <c r="J39" s="205">
        <f>COUNTIFS('1. ALL DATA'!$X$5:$X$64,"Value For Money Council Services",'1. ALL DATA'!$M$5:$M$64,"Update not provided")</f>
        <v>0</v>
      </c>
      <c r="K39" s="188">
        <f>J39/J42</f>
        <v>0</v>
      </c>
      <c r="L39" s="188">
        <f>K39</f>
        <v>0</v>
      </c>
      <c r="M39" s="47"/>
      <c r="N39" s="76"/>
      <c r="P39" s="212" t="s">
        <v>45</v>
      </c>
      <c r="Q39" s="205">
        <f>COUNTIFS('1. ALL DATA'!$X$5:$X$64,"Value For Money Council Services",'1. ALL DATA'!$R$5:$R$64,"Update not provided")</f>
        <v>1</v>
      </c>
      <c r="R39" s="188">
        <f>Q39/Q42</f>
        <v>1.7241379310344827E-2</v>
      </c>
      <c r="S39" s="188">
        <f>R39</f>
        <v>1.7241379310344827E-2</v>
      </c>
      <c r="T39" s="47"/>
      <c r="U39" s="73"/>
      <c r="W39" s="217" t="s">
        <v>45</v>
      </c>
      <c r="X39" s="200">
        <f>COUNTIFS('1. ALL DATA'!$X$5:$X$64,"Value For Money Council Services",'1. ALL DATA'!$V$5:$V$64,"update not provided")</f>
        <v>58</v>
      </c>
      <c r="Y39" s="188">
        <f>X39/$X$42</f>
        <v>1</v>
      </c>
      <c r="Z39" s="188">
        <f>Y39</f>
        <v>1</v>
      </c>
      <c r="AA39" s="47"/>
    </row>
    <row r="40" spans="2:28" ht="15.75" customHeight="1" x14ac:dyDescent="0.25">
      <c r="B40" s="45" t="s">
        <v>22</v>
      </c>
      <c r="C40" s="205">
        <f>COUNTIFS('1. ALL DATA'!$X$5:$X$64,"Value For Money Council Services",'1. ALL DATA'!$H$5:$H$64,"Deferred")</f>
        <v>0</v>
      </c>
      <c r="D40" s="189">
        <f>C40/C42</f>
        <v>0</v>
      </c>
      <c r="E40" s="189">
        <f>D40</f>
        <v>0</v>
      </c>
      <c r="F40" s="42"/>
      <c r="G40" s="43"/>
      <c r="I40" s="213" t="s">
        <v>22</v>
      </c>
      <c r="J40" s="205">
        <f>COUNTIFS('1. ALL DATA'!$X$5:$X$64,"Value For Money Council Services",'1. ALL DATA'!$M$5:$M$64,"Deferred")</f>
        <v>0</v>
      </c>
      <c r="K40" s="189">
        <f>J40/J42</f>
        <v>0</v>
      </c>
      <c r="L40" s="189">
        <f>K40</f>
        <v>0</v>
      </c>
      <c r="M40" s="42"/>
      <c r="N40" s="43"/>
      <c r="P40" s="213" t="s">
        <v>22</v>
      </c>
      <c r="Q40" s="205">
        <f>COUNTIFS('1. ALL DATA'!$X$5:$X$64,"Value For Money Council Services",'1. ALL DATA'!$R$5:$R$64,"Deferred")</f>
        <v>0</v>
      </c>
      <c r="R40" s="189">
        <f>Q40/Q42</f>
        <v>0</v>
      </c>
      <c r="S40" s="189">
        <f>R40</f>
        <v>0</v>
      </c>
      <c r="T40" s="42"/>
      <c r="U40" s="72"/>
      <c r="W40" s="213" t="s">
        <v>22</v>
      </c>
      <c r="X40" s="200">
        <f>COUNTIFS('1. ALL DATA'!$X$5:$X$64,"Value For Money Council Services",'1. ALL DATA'!$V$5:$V$64,"Deferred")</f>
        <v>0</v>
      </c>
      <c r="Y40" s="189">
        <f>X40/$X$42</f>
        <v>0</v>
      </c>
      <c r="Z40" s="189">
        <f>Y40</f>
        <v>0</v>
      </c>
      <c r="AA40" s="42"/>
      <c r="AB40" s="177"/>
    </row>
    <row r="41" spans="2:28" ht="15.75" customHeight="1" x14ac:dyDescent="0.25">
      <c r="B41" s="45" t="s">
        <v>28</v>
      </c>
      <c r="C41" s="205">
        <f>COUNTIFS('1. ALL DATA'!$X$5:$X$64,"Value For Money Council Services",'1. ALL DATA'!$H$5:$H$64,"Deleted")</f>
        <v>0</v>
      </c>
      <c r="D41" s="189">
        <f>C41/C42</f>
        <v>0</v>
      </c>
      <c r="E41" s="189">
        <f>D41</f>
        <v>0</v>
      </c>
      <c r="F41" s="42"/>
      <c r="G41" s="178" t="s">
        <v>61</v>
      </c>
      <c r="I41" s="213" t="s">
        <v>28</v>
      </c>
      <c r="J41" s="205">
        <f>COUNTIFS('1. ALL DATA'!$X$5:$X$64,"Value For Money Council Services",'1. ALL DATA'!$M$5:$M$64,"Deleted")</f>
        <v>0</v>
      </c>
      <c r="K41" s="189">
        <f>J41/J42</f>
        <v>0</v>
      </c>
      <c r="L41" s="189">
        <f>K41</f>
        <v>0</v>
      </c>
      <c r="M41" s="42"/>
      <c r="N41" s="178" t="s">
        <v>61</v>
      </c>
      <c r="P41" s="213" t="s">
        <v>28</v>
      </c>
      <c r="Q41" s="205">
        <f>COUNTIFS('1. ALL DATA'!$X$5:$X$64,"Value For Money Council Services",'1. ALL DATA'!$R$5:$R$64,"Deleted")</f>
        <v>0</v>
      </c>
      <c r="R41" s="189">
        <f>Q41/Q42</f>
        <v>0</v>
      </c>
      <c r="S41" s="189">
        <f>R41</f>
        <v>0</v>
      </c>
      <c r="T41" s="42"/>
      <c r="U41" s="178" t="s">
        <v>61</v>
      </c>
      <c r="W41" s="213" t="s">
        <v>28</v>
      </c>
      <c r="X41" s="200">
        <f>COUNTIFS('1. ALL DATA'!$X$5:$X$64,"Value For Money Council Services",'1. ALL DATA'!$V$5:$V$64,"Deleted")</f>
        <v>0</v>
      </c>
      <c r="Y41" s="189">
        <f>X41/$X$42</f>
        <v>0</v>
      </c>
      <c r="Z41" s="189">
        <f>Y41</f>
        <v>0</v>
      </c>
      <c r="AA41" s="42"/>
      <c r="AB41" s="178" t="s">
        <v>61</v>
      </c>
    </row>
    <row r="42" spans="2:28" ht="15.75" customHeight="1" x14ac:dyDescent="0.25">
      <c r="B42" s="46" t="s">
        <v>30</v>
      </c>
      <c r="C42" s="207">
        <f>SUM(C28:C41)</f>
        <v>58</v>
      </c>
      <c r="D42" s="42"/>
      <c r="E42" s="42"/>
      <c r="F42" s="43"/>
      <c r="G42" s="43"/>
      <c r="I42" s="214" t="s">
        <v>30</v>
      </c>
      <c r="J42" s="207">
        <f>SUM(J28:J41)</f>
        <v>58</v>
      </c>
      <c r="K42" s="42"/>
      <c r="L42" s="42"/>
      <c r="M42" s="43"/>
      <c r="N42" s="43"/>
      <c r="P42" s="214" t="s">
        <v>30</v>
      </c>
      <c r="Q42" s="207">
        <f>SUM(Q28:Q41)</f>
        <v>58</v>
      </c>
      <c r="R42" s="42"/>
      <c r="S42" s="42"/>
      <c r="T42" s="43"/>
      <c r="U42" s="72"/>
      <c r="W42" s="214" t="s">
        <v>30</v>
      </c>
      <c r="X42" s="208">
        <f>SUM(X28:X41)</f>
        <v>58</v>
      </c>
      <c r="Y42" s="42"/>
      <c r="Z42" s="42"/>
      <c r="AA42" s="43"/>
      <c r="AB42" s="177"/>
    </row>
    <row r="43" spans="2:28" ht="15.75" customHeight="1" x14ac:dyDescent="0.25">
      <c r="B43" s="46" t="s">
        <v>31</v>
      </c>
      <c r="C43" s="207">
        <f>C42-C41-C40-C39-C38</f>
        <v>39</v>
      </c>
      <c r="D43" s="43"/>
      <c r="E43" s="43"/>
      <c r="F43" s="43"/>
      <c r="G43" s="43"/>
      <c r="I43" s="214" t="s">
        <v>31</v>
      </c>
      <c r="J43" s="207">
        <f>J42-J41-J40-J39-J38</f>
        <v>50</v>
      </c>
      <c r="K43" s="43"/>
      <c r="L43" s="43"/>
      <c r="M43" s="43"/>
      <c r="N43" s="43"/>
      <c r="P43" s="214" t="s">
        <v>31</v>
      </c>
      <c r="Q43" s="207">
        <f>Q42-Q41-Q40-Q39-Q38</f>
        <v>52</v>
      </c>
      <c r="R43" s="43"/>
      <c r="S43" s="43"/>
      <c r="T43" s="43"/>
      <c r="U43" s="72"/>
      <c r="W43" s="214" t="s">
        <v>31</v>
      </c>
      <c r="X43" s="208">
        <f>X42-X41-X40-X39-X38</f>
        <v>0</v>
      </c>
      <c r="Y43" s="43"/>
      <c r="Z43" s="43"/>
      <c r="AA43" s="43"/>
      <c r="AB43" s="177"/>
    </row>
    <row r="44" spans="2:28" ht="15.75" customHeight="1" x14ac:dyDescent="0.25">
      <c r="P44" s="215"/>
      <c r="W44" s="218"/>
      <c r="X44" s="1"/>
      <c r="Y44" s="1"/>
      <c r="Z44" s="1"/>
      <c r="AA44" s="43"/>
      <c r="AB44" s="177"/>
    </row>
    <row r="45" spans="2:28" ht="15.75" customHeight="1" x14ac:dyDescent="0.25"/>
    <row r="46" spans="2:28" s="57" customFormat="1" ht="15.75" customHeight="1" x14ac:dyDescent="0.25">
      <c r="B46" s="58"/>
      <c r="C46" s="1"/>
      <c r="D46" s="1"/>
      <c r="E46" s="1"/>
      <c r="F46" s="43"/>
      <c r="G46" s="1"/>
      <c r="H46" s="1"/>
      <c r="I46" s="209"/>
      <c r="J46" s="1"/>
      <c r="K46" s="1"/>
      <c r="L46" s="1"/>
      <c r="M46" s="43"/>
      <c r="N46" s="1"/>
      <c r="O46" s="1"/>
      <c r="P46" s="209"/>
      <c r="Q46" s="1"/>
      <c r="R46" s="1"/>
      <c r="S46" s="1"/>
      <c r="T46" s="43"/>
      <c r="U46" s="71"/>
      <c r="V46" s="1"/>
      <c r="W46" s="1"/>
      <c r="X46" s="1"/>
      <c r="Y46" s="1"/>
      <c r="Z46" s="1"/>
      <c r="AA46" s="1"/>
      <c r="AB46" s="177"/>
    </row>
    <row r="47" spans="2:28" ht="15.75" customHeight="1" x14ac:dyDescent="0.25">
      <c r="AB47" s="177"/>
    </row>
    <row r="48" spans="2:28" ht="15.75" customHeight="1" x14ac:dyDescent="0.25">
      <c r="AB48" s="177"/>
    </row>
  </sheetData>
  <mergeCells count="72">
    <mergeCell ref="U6:U7"/>
    <mergeCell ref="U28:U29"/>
    <mergeCell ref="S6:S7"/>
    <mergeCell ref="S28:S29"/>
    <mergeCell ref="U13:U14"/>
    <mergeCell ref="S13:S14"/>
    <mergeCell ref="AB6:AB7"/>
    <mergeCell ref="AB13:AB14"/>
    <mergeCell ref="Z6:Z7"/>
    <mergeCell ref="Z13:Z14"/>
    <mergeCell ref="AB9:AB11"/>
    <mergeCell ref="E35:E36"/>
    <mergeCell ref="B31:B33"/>
    <mergeCell ref="C31:C33"/>
    <mergeCell ref="N6:N7"/>
    <mergeCell ref="N28:N29"/>
    <mergeCell ref="L6:L7"/>
    <mergeCell ref="L28:L29"/>
    <mergeCell ref="L13:L14"/>
    <mergeCell ref="N13:N14"/>
    <mergeCell ref="I9:I11"/>
    <mergeCell ref="G35:G36"/>
    <mergeCell ref="L35:L36"/>
    <mergeCell ref="N35:N36"/>
    <mergeCell ref="N9:N11"/>
    <mergeCell ref="E6:E7"/>
    <mergeCell ref="E28:E29"/>
    <mergeCell ref="R9:R11"/>
    <mergeCell ref="S9:S11"/>
    <mergeCell ref="T9:T11"/>
    <mergeCell ref="G6:G7"/>
    <mergeCell ref="G9:G11"/>
    <mergeCell ref="L9:L11"/>
    <mergeCell ref="M9:M11"/>
    <mergeCell ref="J9:J11"/>
    <mergeCell ref="K9:K11"/>
    <mergeCell ref="D31:D33"/>
    <mergeCell ref="E31:E33"/>
    <mergeCell ref="F31:F33"/>
    <mergeCell ref="G31:G33"/>
    <mergeCell ref="G13:G14"/>
    <mergeCell ref="E13:E14"/>
    <mergeCell ref="G28:G29"/>
    <mergeCell ref="B9:B11"/>
    <mergeCell ref="C9:C11"/>
    <mergeCell ref="D9:D11"/>
    <mergeCell ref="E9:E11"/>
    <mergeCell ref="F9:F11"/>
    <mergeCell ref="I31:I33"/>
    <mergeCell ref="J31:J33"/>
    <mergeCell ref="K31:K33"/>
    <mergeCell ref="L31:L33"/>
    <mergeCell ref="P9:P11"/>
    <mergeCell ref="M31:M33"/>
    <mergeCell ref="N31:N33"/>
    <mergeCell ref="P31:P33"/>
    <mergeCell ref="Z35:Z36"/>
    <mergeCell ref="AB35:AB36"/>
    <mergeCell ref="U9:U11"/>
    <mergeCell ref="Z9:Z11"/>
    <mergeCell ref="Q9:Q11"/>
    <mergeCell ref="Z28:Z29"/>
    <mergeCell ref="AB28:AB29"/>
    <mergeCell ref="Z31:Z33"/>
    <mergeCell ref="AB31:AB33"/>
    <mergeCell ref="S35:S36"/>
    <mergeCell ref="U35:U36"/>
    <mergeCell ref="U31:U33"/>
    <mergeCell ref="Q31:Q33"/>
    <mergeCell ref="S31:S33"/>
    <mergeCell ref="T31:T33"/>
    <mergeCell ref="R31:R33"/>
  </mergeCells>
  <hyperlinks>
    <hyperlink ref="AB19" location="INDEX!A1" display="Back to index"/>
    <hyperlink ref="AB41" location="INDEX!A1" display="Back to index"/>
    <hyperlink ref="U19" location="INDEX!A1" display="Back to index"/>
    <hyperlink ref="U41" location="INDEX!A1" display="Back to index"/>
    <hyperlink ref="G19" location="INDEX!A1" display="Back to index"/>
    <hyperlink ref="N19" location="INDEX!A1" display="Back to index"/>
    <hyperlink ref="G41" location="INDEX!A1" display="Back to index"/>
    <hyperlink ref="N41"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43"/>
  <sheetViews>
    <sheetView topLeftCell="S1" zoomScale="70" zoomScaleNormal="70" workbookViewId="0">
      <selection activeCell="S36" sqref="A36:XFD52"/>
    </sheetView>
  </sheetViews>
  <sheetFormatPr defaultColWidth="9.140625" defaultRowHeight="15" x14ac:dyDescent="0.2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78" customWidth="1"/>
    <col min="56" max="16384" width="9.140625" style="3"/>
  </cols>
  <sheetData>
    <row r="1" spans="2:56" s="2" customFormat="1" ht="36" thickTop="1" x14ac:dyDescent="0.5">
      <c r="B1" s="2" t="s">
        <v>32</v>
      </c>
      <c r="M1" s="351" t="s">
        <v>173</v>
      </c>
      <c r="N1" s="352"/>
      <c r="O1" s="352"/>
      <c r="P1" s="352"/>
      <c r="Q1" s="352"/>
      <c r="R1" s="352"/>
      <c r="S1" s="352"/>
      <c r="T1" s="352"/>
      <c r="U1" s="352"/>
      <c r="V1" s="352"/>
      <c r="W1" s="352"/>
      <c r="X1" s="352"/>
      <c r="Y1" s="352"/>
      <c r="Z1" s="353"/>
      <c r="AZ1" s="77"/>
      <c r="BA1" s="77"/>
      <c r="BB1" s="77"/>
      <c r="BC1" s="77"/>
    </row>
    <row r="2" spans="2:56" s="2" customFormat="1" ht="35.25" x14ac:dyDescent="0.5">
      <c r="M2" s="354"/>
      <c r="N2" s="355"/>
      <c r="O2" s="355"/>
      <c r="P2" s="355"/>
      <c r="Q2" s="355"/>
      <c r="R2" s="355"/>
      <c r="S2" s="355"/>
      <c r="T2" s="355"/>
      <c r="U2" s="355"/>
      <c r="V2" s="355"/>
      <c r="W2" s="355"/>
      <c r="X2" s="355"/>
      <c r="Y2" s="355"/>
      <c r="Z2" s="356"/>
      <c r="AZ2" s="77"/>
      <c r="BA2" s="77"/>
      <c r="BB2" s="77"/>
      <c r="BC2" s="77"/>
    </row>
    <row r="3" spans="2:56" s="2" customFormat="1" ht="36" thickBot="1" x14ac:dyDescent="0.55000000000000004">
      <c r="M3" s="357"/>
      <c r="N3" s="358"/>
      <c r="O3" s="358"/>
      <c r="P3" s="358"/>
      <c r="Q3" s="358"/>
      <c r="R3" s="358"/>
      <c r="S3" s="358"/>
      <c r="T3" s="358"/>
      <c r="U3" s="358"/>
      <c r="V3" s="358"/>
      <c r="W3" s="358"/>
      <c r="X3" s="358"/>
      <c r="Y3" s="358"/>
      <c r="Z3" s="359"/>
      <c r="AZ3" s="77"/>
      <c r="BA3" s="77"/>
      <c r="BB3" s="77"/>
      <c r="BC3" s="77"/>
    </row>
    <row r="4" spans="2:56" ht="15.75" thickTop="1" x14ac:dyDescent="0.25">
      <c r="N4" s="20" t="s">
        <v>61</v>
      </c>
      <c r="W4" s="20" t="s">
        <v>61</v>
      </c>
      <c r="AF4" s="20" t="s">
        <v>61</v>
      </c>
      <c r="AO4" s="20" t="s">
        <v>61</v>
      </c>
    </row>
    <row r="5" spans="2:56" x14ac:dyDescent="0.25">
      <c r="AY5" s="5" t="s">
        <v>33</v>
      </c>
      <c r="AZ5" s="79"/>
      <c r="BA5" s="79"/>
      <c r="BB5" s="79"/>
      <c r="BC5" s="79"/>
      <c r="BD5" s="4"/>
    </row>
    <row r="6" spans="2:56" x14ac:dyDescent="0.25">
      <c r="AY6" s="6"/>
      <c r="AZ6" s="80" t="s">
        <v>34</v>
      </c>
      <c r="BA6" s="80" t="s">
        <v>35</v>
      </c>
      <c r="BB6" s="80" t="s">
        <v>36</v>
      </c>
      <c r="BC6" s="80" t="s">
        <v>37</v>
      </c>
      <c r="BD6" s="4"/>
    </row>
    <row r="7" spans="2:56" x14ac:dyDescent="0.25">
      <c r="AY7" s="7" t="s">
        <v>19</v>
      </c>
      <c r="AZ7" s="142">
        <f>'3. % BY PRIORITY'!G6</f>
        <v>0.94871794871794879</v>
      </c>
      <c r="BA7" s="142">
        <f>'3. % BY PRIORITY'!N6</f>
        <v>0.94000000000000006</v>
      </c>
      <c r="BB7" s="142">
        <f>'3. % BY PRIORITY'!U6</f>
        <v>0.94230769230769229</v>
      </c>
      <c r="BC7" s="142" t="e">
        <f>'3. % BY PRIORITY'!AB6</f>
        <v>#DIV/0!</v>
      </c>
      <c r="BD7" s="4"/>
    </row>
    <row r="8" spans="2:56" x14ac:dyDescent="0.25">
      <c r="L8" s="8"/>
      <c r="M8" s="8"/>
      <c r="AY8" s="7" t="s">
        <v>20</v>
      </c>
      <c r="AZ8" s="142">
        <f>'3. % BY PRIORITY'!G9</f>
        <v>0</v>
      </c>
      <c r="BA8" s="142">
        <f>'3. % BY PRIORITY'!N9</f>
        <v>0</v>
      </c>
      <c r="BB8" s="142">
        <f>'3. % BY PRIORITY'!U9</f>
        <v>0</v>
      </c>
      <c r="BC8" s="142" t="e">
        <f>'3. % BY PRIORITY'!AB9</f>
        <v>#DIV/0!</v>
      </c>
      <c r="BD8" s="4"/>
    </row>
    <row r="9" spans="2:56" x14ac:dyDescent="0.25">
      <c r="L9" s="8"/>
      <c r="M9" s="8"/>
      <c r="AY9" s="7" t="s">
        <v>21</v>
      </c>
      <c r="AZ9" s="142">
        <f>'3. % BY PRIORITY'!G13</f>
        <v>5.128205128205128E-2</v>
      </c>
      <c r="BA9" s="142">
        <f>'3. % BY PRIORITY'!N13</f>
        <v>0.06</v>
      </c>
      <c r="BB9" s="142">
        <f>'3. % BY PRIORITY'!U13</f>
        <v>5.7692307692307696E-2</v>
      </c>
      <c r="BC9" s="142" t="e">
        <f>'3. % BY PRIORITY'!AB13</f>
        <v>#DIV/0!</v>
      </c>
      <c r="BD9" s="4"/>
    </row>
    <row r="10" spans="2:56" x14ac:dyDescent="0.25">
      <c r="L10" s="8"/>
      <c r="M10" s="8"/>
      <c r="AY10" s="6"/>
      <c r="AZ10" s="81"/>
      <c r="BA10" s="81"/>
      <c r="BB10" s="81"/>
      <c r="BC10" s="81"/>
      <c r="BD10" s="4"/>
    </row>
    <row r="11" spans="2:56" x14ac:dyDescent="0.25">
      <c r="AY11" s="9"/>
      <c r="AZ11" s="82"/>
      <c r="BA11" s="82"/>
      <c r="BB11" s="83"/>
      <c r="BC11" s="83"/>
      <c r="BD11" s="4"/>
    </row>
    <row r="12" spans="2:56" x14ac:dyDescent="0.25">
      <c r="AY12" s="9"/>
      <c r="AZ12" s="82"/>
      <c r="BA12" s="82"/>
      <c r="BB12" s="83"/>
      <c r="BC12" s="83"/>
      <c r="BD12" s="4"/>
    </row>
    <row r="13" spans="2:56" x14ac:dyDescent="0.25">
      <c r="AY13" s="9"/>
      <c r="AZ13" s="82"/>
      <c r="BA13" s="82"/>
      <c r="BB13" s="83"/>
      <c r="BC13" s="83"/>
      <c r="BD13" s="4"/>
    </row>
    <row r="14" spans="2:56" x14ac:dyDescent="0.25">
      <c r="AY14" s="4"/>
      <c r="AZ14" s="79"/>
      <c r="BA14" s="79"/>
      <c r="BB14" s="79"/>
      <c r="BC14" s="79"/>
      <c r="BD14" s="4"/>
    </row>
    <row r="15" spans="2:56" x14ac:dyDescent="0.25">
      <c r="AY15" s="4"/>
      <c r="AZ15" s="79"/>
      <c r="BA15" s="79"/>
      <c r="BB15" s="79"/>
      <c r="BC15" s="79"/>
      <c r="BD15" s="4"/>
    </row>
    <row r="16" spans="2:56" x14ac:dyDescent="0.25">
      <c r="AY16" s="4"/>
      <c r="AZ16" s="79"/>
      <c r="BA16" s="79"/>
      <c r="BB16" s="79"/>
      <c r="BC16" s="79"/>
      <c r="BD16" s="4"/>
    </row>
    <row r="17" spans="12:56" x14ac:dyDescent="0.25">
      <c r="AY17" s="4"/>
      <c r="AZ17" s="79"/>
      <c r="BA17" s="79"/>
      <c r="BB17" s="79"/>
      <c r="BC17" s="79"/>
      <c r="BD17" s="4"/>
    </row>
    <row r="18" spans="12:56" x14ac:dyDescent="0.25">
      <c r="AY18" s="4"/>
      <c r="AZ18" s="79"/>
      <c r="BA18" s="79"/>
      <c r="BB18" s="79"/>
      <c r="BC18" s="79"/>
      <c r="BD18" s="4"/>
    </row>
    <row r="19" spans="12:56" x14ac:dyDescent="0.25">
      <c r="AY19" s="4"/>
      <c r="AZ19" s="79"/>
      <c r="BA19" s="79"/>
      <c r="BB19" s="79"/>
      <c r="BC19" s="79"/>
      <c r="BD19" s="4"/>
    </row>
    <row r="20" spans="12:56" x14ac:dyDescent="0.25">
      <c r="N20" s="20" t="s">
        <v>61</v>
      </c>
      <c r="W20" s="20" t="s">
        <v>61</v>
      </c>
      <c r="AF20" s="20" t="s">
        <v>61</v>
      </c>
      <c r="AO20" s="20" t="s">
        <v>61</v>
      </c>
      <c r="AY20" s="4"/>
      <c r="AZ20" s="79"/>
      <c r="BA20" s="79"/>
      <c r="BB20" s="79"/>
      <c r="BC20" s="79"/>
      <c r="BD20" s="4"/>
    </row>
    <row r="21" spans="12:56" x14ac:dyDescent="0.25">
      <c r="AY21" s="5" t="s">
        <v>161</v>
      </c>
      <c r="AZ21" s="79"/>
      <c r="BA21" s="79"/>
      <c r="BB21" s="79"/>
      <c r="BC21" s="79"/>
      <c r="BD21" s="4"/>
    </row>
    <row r="22" spans="12:56" x14ac:dyDescent="0.25">
      <c r="AY22" s="6"/>
      <c r="AZ22" s="80" t="s">
        <v>34</v>
      </c>
      <c r="BA22" s="80" t="s">
        <v>35</v>
      </c>
      <c r="BB22" s="80" t="s">
        <v>36</v>
      </c>
      <c r="BC22" s="80" t="s">
        <v>37</v>
      </c>
      <c r="BD22" s="4"/>
    </row>
    <row r="23" spans="12:56" x14ac:dyDescent="0.25">
      <c r="AY23" s="7" t="s">
        <v>19</v>
      </c>
      <c r="AZ23" s="142">
        <f>'3. % BY PRIORITY'!G28</f>
        <v>0.94871794871794879</v>
      </c>
      <c r="BA23" s="142">
        <f>'3. % BY PRIORITY'!N28</f>
        <v>0.94000000000000006</v>
      </c>
      <c r="BB23" s="142">
        <f>'3. % BY PRIORITY'!U28</f>
        <v>0.94230769230769229</v>
      </c>
      <c r="BC23" s="142" t="e">
        <f>'3. % BY PRIORITY'!AB28</f>
        <v>#DIV/0!</v>
      </c>
      <c r="BD23" s="4"/>
    </row>
    <row r="24" spans="12:56" x14ac:dyDescent="0.25">
      <c r="L24" s="8"/>
      <c r="M24" s="8"/>
      <c r="AY24" s="7" t="s">
        <v>20</v>
      </c>
      <c r="AZ24" s="142">
        <f>'3. % BY PRIORITY'!G31</f>
        <v>0</v>
      </c>
      <c r="BA24" s="142">
        <f>'3. % BY PRIORITY'!N31</f>
        <v>0</v>
      </c>
      <c r="BB24" s="142">
        <f>'3. % BY PRIORITY'!U31</f>
        <v>0</v>
      </c>
      <c r="BC24" s="142" t="e">
        <f>'3. % BY PRIORITY'!AB31</f>
        <v>#DIV/0!</v>
      </c>
      <c r="BD24" s="4"/>
    </row>
    <row r="25" spans="12:56" x14ac:dyDescent="0.25">
      <c r="L25" s="8"/>
      <c r="M25" s="8"/>
      <c r="AY25" s="7" t="s">
        <v>21</v>
      </c>
      <c r="AZ25" s="142">
        <f>'3. % BY PRIORITY'!G35</f>
        <v>5.128205128205128E-2</v>
      </c>
      <c r="BA25" s="142">
        <f>'3. % BY PRIORITY'!N35</f>
        <v>0.06</v>
      </c>
      <c r="BB25" s="142">
        <f>'3. % BY PRIORITY'!U35</f>
        <v>5.7692307692307696E-2</v>
      </c>
      <c r="BC25" s="142" t="e">
        <f>'3. % BY PRIORITY'!AB35</f>
        <v>#DIV/0!</v>
      </c>
      <c r="BD25" s="4"/>
    </row>
    <row r="26" spans="12:56" x14ac:dyDescent="0.25">
      <c r="L26" s="8"/>
      <c r="M26" s="8"/>
      <c r="AY26" s="4"/>
      <c r="AZ26" s="79"/>
      <c r="BA26" s="79"/>
      <c r="BB26" s="79"/>
      <c r="BC26" s="79"/>
      <c r="BD26" s="4"/>
    </row>
    <row r="27" spans="12:56" x14ac:dyDescent="0.25">
      <c r="AY27" s="9"/>
      <c r="AZ27" s="79"/>
      <c r="BA27" s="79"/>
      <c r="BB27" s="79"/>
      <c r="BC27" s="79"/>
      <c r="BD27" s="4"/>
    </row>
    <row r="28" spans="12:56" x14ac:dyDescent="0.25">
      <c r="AY28" s="9"/>
      <c r="AZ28" s="79"/>
      <c r="BA28" s="79"/>
      <c r="BB28" s="79"/>
      <c r="BC28" s="79"/>
      <c r="BD28" s="4"/>
    </row>
    <row r="29" spans="12:56" x14ac:dyDescent="0.25">
      <c r="AY29" s="9"/>
      <c r="AZ29" s="79"/>
      <c r="BA29" s="79"/>
      <c r="BB29" s="79"/>
      <c r="BC29" s="79"/>
      <c r="BD29" s="4"/>
    </row>
    <row r="30" spans="12:56" x14ac:dyDescent="0.25">
      <c r="AY30" s="4"/>
      <c r="AZ30" s="79"/>
      <c r="BA30" s="79"/>
      <c r="BB30" s="79"/>
      <c r="BC30" s="79"/>
      <c r="BD30" s="4"/>
    </row>
    <row r="31" spans="12:56" x14ac:dyDescent="0.25">
      <c r="AY31" s="4"/>
      <c r="AZ31" s="79"/>
      <c r="BA31" s="79"/>
      <c r="BB31" s="79"/>
      <c r="BC31" s="79"/>
      <c r="BD31" s="4"/>
    </row>
    <row r="32" spans="12:56" x14ac:dyDescent="0.25">
      <c r="AY32" s="4"/>
      <c r="AZ32" s="79"/>
      <c r="BA32" s="79"/>
      <c r="BB32" s="79"/>
      <c r="BC32" s="79"/>
      <c r="BD32" s="4"/>
    </row>
    <row r="33" spans="51:56" x14ac:dyDescent="0.25">
      <c r="AY33" s="4"/>
      <c r="AZ33" s="79"/>
      <c r="BA33" s="79"/>
      <c r="BB33" s="79"/>
      <c r="BC33" s="79"/>
      <c r="BD33" s="4"/>
    </row>
    <row r="34" spans="51:56" x14ac:dyDescent="0.25">
      <c r="AY34" s="4"/>
      <c r="AZ34" s="79"/>
      <c r="BA34" s="79"/>
      <c r="BB34" s="79"/>
      <c r="BC34" s="79"/>
      <c r="BD34" s="4"/>
    </row>
    <row r="35" spans="51:56" x14ac:dyDescent="0.25">
      <c r="AY35" s="4"/>
      <c r="AZ35" s="79"/>
      <c r="BA35" s="79"/>
      <c r="BB35" s="79"/>
      <c r="BC35" s="79"/>
      <c r="BD35" s="4"/>
    </row>
    <row r="36" spans="51:56" x14ac:dyDescent="0.25">
      <c r="AY36" s="9"/>
      <c r="AZ36" s="79"/>
      <c r="BA36" s="79"/>
      <c r="BB36" s="79"/>
      <c r="BC36" s="79"/>
      <c r="BD36" s="4"/>
    </row>
    <row r="37" spans="51:56" x14ac:dyDescent="0.25">
      <c r="AY37" s="9"/>
      <c r="AZ37" s="79"/>
      <c r="BA37" s="79"/>
      <c r="BB37" s="79"/>
      <c r="BC37" s="79"/>
      <c r="BD37" s="4"/>
    </row>
    <row r="38" spans="51:56" x14ac:dyDescent="0.25">
      <c r="AY38" s="9"/>
      <c r="AZ38" s="79"/>
      <c r="BA38" s="79"/>
      <c r="BB38" s="79"/>
      <c r="BC38" s="79"/>
      <c r="BD38" s="4"/>
    </row>
    <row r="39" spans="51:56" x14ac:dyDescent="0.25">
      <c r="AY39" s="4"/>
      <c r="AZ39" s="79"/>
      <c r="BA39" s="79"/>
      <c r="BB39" s="79"/>
      <c r="BC39" s="79"/>
      <c r="BD39" s="4"/>
    </row>
    <row r="40" spans="51:56" x14ac:dyDescent="0.25">
      <c r="AY40" s="4"/>
      <c r="AZ40" s="79"/>
      <c r="BA40" s="79"/>
      <c r="BB40" s="79"/>
      <c r="BC40" s="79"/>
      <c r="BD40" s="4"/>
    </row>
    <row r="41" spans="51:56" x14ac:dyDescent="0.25">
      <c r="AY41" s="4"/>
      <c r="AZ41" s="79"/>
      <c r="BA41" s="79"/>
      <c r="BB41" s="79"/>
      <c r="BC41" s="79"/>
      <c r="BD41" s="4"/>
    </row>
    <row r="42" spans="51:56" x14ac:dyDescent="0.25">
      <c r="AY42" s="4"/>
      <c r="AZ42" s="79"/>
      <c r="BA42" s="79"/>
      <c r="BB42" s="79"/>
      <c r="BC42" s="79"/>
      <c r="BD42" s="4"/>
    </row>
    <row r="43" spans="51:56" x14ac:dyDescent="0.25">
      <c r="AY43" s="4"/>
      <c r="AZ43" s="79"/>
      <c r="BA43" s="79"/>
      <c r="BB43" s="79"/>
      <c r="BC43" s="79"/>
      <c r="BD43"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F20" location="INDEX!A1" display="Back to index"/>
    <hyperlink ref="W20" location="INDEX!A1" display="Back to index"/>
    <hyperlink ref="N4" location="INDEX!A1" display="Back to index"/>
    <hyperlink ref="N20"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38"/>
  <sheetViews>
    <sheetView tabSelected="1" zoomScale="70" zoomScaleNormal="70" workbookViewId="0">
      <selection activeCell="A17" sqref="A8:XFD17"/>
    </sheetView>
  </sheetViews>
  <sheetFormatPr defaultColWidth="9.140625" defaultRowHeight="15" x14ac:dyDescent="0.25"/>
  <cols>
    <col min="1" max="1" width="9.140625" style="28"/>
    <col min="2" max="2" width="49.5703125" style="21" customWidth="1"/>
    <col min="3" max="3" width="27.140625" style="21" customWidth="1"/>
    <col min="4" max="4" width="27.140625" style="92" customWidth="1"/>
    <col min="5" max="8" width="27.140625" style="21" customWidth="1"/>
    <col min="9" max="40" width="9.140625" style="28"/>
    <col min="41" max="16384" width="9.140625" style="21"/>
  </cols>
  <sheetData>
    <row r="1" spans="1:40" s="28" customFormat="1" ht="33" customHeight="1" thickBot="1" x14ac:dyDescent="0.3">
      <c r="B1" s="31" t="s">
        <v>74</v>
      </c>
      <c r="D1" s="89"/>
    </row>
    <row r="2" spans="1:40" ht="40.5" customHeight="1" thickTop="1" thickBot="1" x14ac:dyDescent="0.3">
      <c r="B2" s="360" t="s">
        <v>294</v>
      </c>
      <c r="C2" s="362" t="s">
        <v>19</v>
      </c>
      <c r="D2" s="363"/>
      <c r="E2" s="364" t="s">
        <v>20</v>
      </c>
      <c r="F2" s="365"/>
      <c r="G2" s="366" t="s">
        <v>21</v>
      </c>
      <c r="H2" s="367"/>
    </row>
    <row r="3" spans="1:40" ht="50.25" customHeight="1" thickTop="1" thickBot="1" x14ac:dyDescent="0.3">
      <c r="B3" s="361"/>
      <c r="C3" s="96" t="s">
        <v>62</v>
      </c>
      <c r="D3" s="91" t="s">
        <v>25</v>
      </c>
      <c r="E3" s="97" t="s">
        <v>62</v>
      </c>
      <c r="F3" s="98" t="s">
        <v>25</v>
      </c>
      <c r="G3" s="99" t="s">
        <v>62</v>
      </c>
      <c r="H3" s="100" t="s">
        <v>25</v>
      </c>
    </row>
    <row r="4" spans="1:40" s="22" customFormat="1" ht="21.75" thickTop="1" thickBot="1" x14ac:dyDescent="0.3">
      <c r="A4" s="29"/>
      <c r="B4" s="87" t="s">
        <v>63</v>
      </c>
      <c r="C4" s="59"/>
      <c r="D4" s="90"/>
      <c r="E4" s="59"/>
      <c r="F4" s="59"/>
      <c r="G4" s="59"/>
      <c r="H4" s="88"/>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row>
    <row r="5" spans="1:40" s="85" customFormat="1" ht="37.5" customHeight="1" thickTop="1" thickBot="1" x14ac:dyDescent="0.3">
      <c r="A5" s="84"/>
      <c r="B5" s="93" t="s">
        <v>64</v>
      </c>
      <c r="C5" s="101">
        <f>'3. % BY PRIORITY'!C6+'3. % BY PRIORITY'!C7</f>
        <v>37</v>
      </c>
      <c r="D5" s="131">
        <f>'3. % BY PRIORITY'!G6</f>
        <v>0.94871794871794879</v>
      </c>
      <c r="E5" s="102">
        <f>'3. % BY PRIORITY'!C9</f>
        <v>0</v>
      </c>
      <c r="F5" s="98">
        <f>'3. % BY PRIORITY'!G9</f>
        <v>0</v>
      </c>
      <c r="G5" s="103">
        <f>'3. % BY PRIORITY'!C13+'3. % BY PRIORITY'!C14</f>
        <v>2</v>
      </c>
      <c r="H5" s="100">
        <f>'3. % BY PRIORITY'!G13</f>
        <v>5.128205128205128E-2</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row>
    <row r="6" spans="1:40" s="85" customFormat="1" ht="21.75" thickTop="1" thickBot="1" x14ac:dyDescent="0.3">
      <c r="A6" s="84"/>
      <c r="B6" s="95" t="s">
        <v>65</v>
      </c>
      <c r="C6" s="86"/>
      <c r="D6" s="132"/>
      <c r="E6" s="86"/>
      <c r="F6" s="132"/>
      <c r="G6" s="86"/>
      <c r="H6" s="13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row>
    <row r="7" spans="1:40" s="85" customFormat="1" ht="37.5" customHeight="1" thickTop="1" thickBot="1" x14ac:dyDescent="0.3">
      <c r="A7" s="84"/>
      <c r="B7" s="93" t="s">
        <v>153</v>
      </c>
      <c r="C7" s="101">
        <f>'3. % BY PRIORITY'!C28+'3. % BY PRIORITY'!C29</f>
        <v>37</v>
      </c>
      <c r="D7" s="131">
        <f>'3. % BY PRIORITY'!G28</f>
        <v>0.94871794871794879</v>
      </c>
      <c r="E7" s="104">
        <f>'3. % BY PRIORITY'!C31</f>
        <v>0</v>
      </c>
      <c r="F7" s="98">
        <f>'3. % BY PRIORITY'!G31</f>
        <v>0</v>
      </c>
      <c r="G7" s="103">
        <f>'3. % BY PRIORITY'!C35+'3. % BY PRIORITY'!C36</f>
        <v>2</v>
      </c>
      <c r="H7" s="100">
        <f>'3. % BY PRIORITY'!G35</f>
        <v>5.128205128205128E-2</v>
      </c>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row>
    <row r="8" spans="1:40" s="28" customFormat="1" ht="15.75" thickTop="1" x14ac:dyDescent="0.25">
      <c r="D8" s="89"/>
    </row>
    <row r="9" spans="1:40" s="28" customFormat="1" x14ac:dyDescent="0.25">
      <c r="D9" s="89"/>
    </row>
    <row r="10" spans="1:40" s="28" customFormat="1" x14ac:dyDescent="0.25">
      <c r="D10" s="89"/>
    </row>
    <row r="11" spans="1:40" s="28" customFormat="1" x14ac:dyDescent="0.25">
      <c r="D11" s="89"/>
    </row>
    <row r="12" spans="1:40" s="28" customFormat="1" x14ac:dyDescent="0.25">
      <c r="D12" s="89"/>
    </row>
    <row r="13" spans="1:40" s="28" customFormat="1" x14ac:dyDescent="0.25">
      <c r="D13" s="89"/>
    </row>
    <row r="14" spans="1:40" s="28" customFormat="1" x14ac:dyDescent="0.25">
      <c r="D14" s="89"/>
    </row>
    <row r="15" spans="1:40" s="28" customFormat="1" x14ac:dyDescent="0.25">
      <c r="D15" s="89"/>
    </row>
    <row r="16" spans="1:40" s="28" customFormat="1" x14ac:dyDescent="0.25">
      <c r="D16" s="89"/>
    </row>
    <row r="17" spans="4:4" s="28" customFormat="1" x14ac:dyDescent="0.25">
      <c r="D17" s="89"/>
    </row>
    <row r="18" spans="4:4" s="28" customFormat="1" x14ac:dyDescent="0.25">
      <c r="D18" s="89"/>
    </row>
    <row r="19" spans="4:4" s="28" customFormat="1" x14ac:dyDescent="0.25">
      <c r="D19" s="89"/>
    </row>
    <row r="20" spans="4:4" s="28" customFormat="1" x14ac:dyDescent="0.25">
      <c r="D20" s="89"/>
    </row>
    <row r="21" spans="4:4" s="28" customFormat="1" x14ac:dyDescent="0.25">
      <c r="D21" s="89"/>
    </row>
    <row r="22" spans="4:4" s="28" customFormat="1" x14ac:dyDescent="0.25">
      <c r="D22" s="89"/>
    </row>
    <row r="23" spans="4:4" s="28" customFormat="1" x14ac:dyDescent="0.25">
      <c r="D23" s="89"/>
    </row>
    <row r="24" spans="4:4" s="28" customFormat="1" x14ac:dyDescent="0.25">
      <c r="D24" s="89"/>
    </row>
    <row r="25" spans="4:4" s="28" customFormat="1" x14ac:dyDescent="0.25">
      <c r="D25" s="89"/>
    </row>
    <row r="26" spans="4:4" s="28" customFormat="1" x14ac:dyDescent="0.25">
      <c r="D26" s="89"/>
    </row>
    <row r="27" spans="4:4" s="28" customFormat="1" x14ac:dyDescent="0.25">
      <c r="D27" s="89"/>
    </row>
    <row r="28" spans="4:4" s="28" customFormat="1" x14ac:dyDescent="0.25">
      <c r="D28" s="89"/>
    </row>
    <row r="29" spans="4:4" s="28" customFormat="1" x14ac:dyDescent="0.25">
      <c r="D29" s="89"/>
    </row>
    <row r="30" spans="4:4" s="28" customFormat="1" x14ac:dyDescent="0.25">
      <c r="D30" s="89"/>
    </row>
    <row r="31" spans="4:4" s="28" customFormat="1" x14ac:dyDescent="0.25">
      <c r="D31" s="89"/>
    </row>
    <row r="32" spans="4:4" s="28" customFormat="1" x14ac:dyDescent="0.25">
      <c r="D32" s="89"/>
    </row>
    <row r="33" spans="4:4" s="28" customFormat="1" x14ac:dyDescent="0.25">
      <c r="D33" s="89"/>
    </row>
    <row r="34" spans="4:4" s="28" customFormat="1" x14ac:dyDescent="0.25">
      <c r="D34" s="89"/>
    </row>
    <row r="35" spans="4:4" s="28" customFormat="1" x14ac:dyDescent="0.25">
      <c r="D35" s="89"/>
    </row>
    <row r="36" spans="4:4" s="28" customFormat="1" x14ac:dyDescent="0.25">
      <c r="D36" s="89"/>
    </row>
    <row r="37" spans="4:4" s="28" customFormat="1" x14ac:dyDescent="0.25">
      <c r="D37" s="89"/>
    </row>
    <row r="38" spans="4:4" s="28" customFormat="1" x14ac:dyDescent="0.25">
      <c r="D38" s="8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38"/>
  <sheetViews>
    <sheetView zoomScale="70" zoomScaleNormal="70" workbookViewId="0">
      <selection activeCell="A17" sqref="A8:XFD17"/>
    </sheetView>
  </sheetViews>
  <sheetFormatPr defaultColWidth="9.140625" defaultRowHeight="15" x14ac:dyDescent="0.25"/>
  <cols>
    <col min="1" max="1" width="9.140625" style="28"/>
    <col min="2" max="2" width="49.5703125" style="21" customWidth="1"/>
    <col min="3" max="3" width="27.140625" style="21" customWidth="1"/>
    <col min="4" max="4" width="27.140625" style="92" customWidth="1"/>
    <col min="5" max="8" width="27.140625" style="21" customWidth="1"/>
    <col min="9" max="40" width="9.140625" style="28"/>
    <col min="41" max="16384" width="9.140625" style="21"/>
  </cols>
  <sheetData>
    <row r="1" spans="1:40" s="28" customFormat="1" ht="33" customHeight="1" thickBot="1" x14ac:dyDescent="0.3">
      <c r="B1" s="31" t="s">
        <v>74</v>
      </c>
      <c r="D1" s="89"/>
    </row>
    <row r="2" spans="1:40" ht="40.5" customHeight="1" thickTop="1" thickBot="1" x14ac:dyDescent="0.3">
      <c r="B2" s="360" t="s">
        <v>295</v>
      </c>
      <c r="C2" s="362" t="s">
        <v>19</v>
      </c>
      <c r="D2" s="363"/>
      <c r="E2" s="364" t="s">
        <v>20</v>
      </c>
      <c r="F2" s="365"/>
      <c r="G2" s="366" t="s">
        <v>21</v>
      </c>
      <c r="H2" s="367"/>
    </row>
    <row r="3" spans="1:40" ht="50.25" customHeight="1" thickTop="1" thickBot="1" x14ac:dyDescent="0.3">
      <c r="B3" s="361"/>
      <c r="C3" s="96" t="s">
        <v>62</v>
      </c>
      <c r="D3" s="91" t="s">
        <v>25</v>
      </c>
      <c r="E3" s="97" t="s">
        <v>62</v>
      </c>
      <c r="F3" s="98" t="s">
        <v>25</v>
      </c>
      <c r="G3" s="99" t="s">
        <v>62</v>
      </c>
      <c r="H3" s="100" t="s">
        <v>25</v>
      </c>
    </row>
    <row r="4" spans="1:40" s="22" customFormat="1" ht="21.75" thickTop="1" thickBot="1" x14ac:dyDescent="0.3">
      <c r="A4" s="29"/>
      <c r="B4" s="87" t="s">
        <v>63</v>
      </c>
      <c r="C4" s="59"/>
      <c r="D4" s="90"/>
      <c r="E4" s="59"/>
      <c r="F4" s="59"/>
      <c r="G4" s="59"/>
      <c r="H4" s="88"/>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row>
    <row r="5" spans="1:40" s="85" customFormat="1" ht="37.5" customHeight="1" thickTop="1" thickBot="1" x14ac:dyDescent="0.3">
      <c r="A5" s="84"/>
      <c r="B5" s="93" t="s">
        <v>64</v>
      </c>
      <c r="C5" s="101">
        <f>'3. % BY PRIORITY'!J6+'3. % BY PRIORITY'!J7</f>
        <v>47</v>
      </c>
      <c r="D5" s="131">
        <f>'3. % BY PRIORITY'!N6</f>
        <v>0.94000000000000006</v>
      </c>
      <c r="E5" s="102">
        <f>'3. % BY PRIORITY'!J9</f>
        <v>0</v>
      </c>
      <c r="F5" s="98">
        <f>'3. % BY PRIORITY'!N9</f>
        <v>0</v>
      </c>
      <c r="G5" s="103">
        <f>'3. % BY PRIORITY'!J13+'3. % BY PRIORITY'!J14</f>
        <v>3</v>
      </c>
      <c r="H5" s="100">
        <f>'3. % BY PRIORITY'!N13</f>
        <v>0.06</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row>
    <row r="6" spans="1:40" s="85" customFormat="1" ht="21.75" thickTop="1" thickBot="1" x14ac:dyDescent="0.3">
      <c r="A6" s="84"/>
      <c r="B6" s="95" t="s">
        <v>65</v>
      </c>
      <c r="C6" s="86"/>
      <c r="D6" s="132"/>
      <c r="E6" s="86"/>
      <c r="F6" s="132"/>
      <c r="G6" s="86"/>
      <c r="H6" s="13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row>
    <row r="7" spans="1:40" s="85" customFormat="1" ht="37.5" customHeight="1" thickTop="1" thickBot="1" x14ac:dyDescent="0.3">
      <c r="A7" s="84"/>
      <c r="B7" s="93" t="s">
        <v>153</v>
      </c>
      <c r="C7" s="101">
        <f>'3. % BY PRIORITY'!J28+'3. % BY PRIORITY'!J29</f>
        <v>47</v>
      </c>
      <c r="D7" s="131">
        <f>'3. % BY PRIORITY'!N28</f>
        <v>0.94000000000000006</v>
      </c>
      <c r="E7" s="104">
        <f>'3. % BY PRIORITY'!J31</f>
        <v>0</v>
      </c>
      <c r="F7" s="98">
        <f>'3. % BY PRIORITY'!N31</f>
        <v>0</v>
      </c>
      <c r="G7" s="103">
        <f>'3. % BY PRIORITY'!J35+'3. % BY PRIORITY'!J36</f>
        <v>3</v>
      </c>
      <c r="H7" s="100">
        <f>'3. % BY PRIORITY'!N35</f>
        <v>0.06</v>
      </c>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row>
    <row r="8" spans="1:40" s="28" customFormat="1" ht="15.75" thickTop="1" x14ac:dyDescent="0.25">
      <c r="D8" s="89"/>
    </row>
    <row r="9" spans="1:40" s="28" customFormat="1" x14ac:dyDescent="0.25">
      <c r="D9" s="89"/>
    </row>
    <row r="10" spans="1:40" s="28" customFormat="1" x14ac:dyDescent="0.25">
      <c r="D10" s="89"/>
    </row>
    <row r="11" spans="1:40" s="28" customFormat="1" x14ac:dyDescent="0.25">
      <c r="D11" s="89"/>
    </row>
    <row r="12" spans="1:40" s="28" customFormat="1" x14ac:dyDescent="0.25">
      <c r="D12" s="89"/>
    </row>
    <row r="13" spans="1:40" s="28" customFormat="1" x14ac:dyDescent="0.25">
      <c r="D13" s="89"/>
    </row>
    <row r="14" spans="1:40" s="28" customFormat="1" x14ac:dyDescent="0.25">
      <c r="D14" s="89"/>
    </row>
    <row r="15" spans="1:40" s="28" customFormat="1" x14ac:dyDescent="0.25">
      <c r="D15" s="89"/>
    </row>
    <row r="16" spans="1:40" s="28" customFormat="1" x14ac:dyDescent="0.25">
      <c r="D16" s="89"/>
    </row>
    <row r="17" spans="4:4" s="28" customFormat="1" x14ac:dyDescent="0.25">
      <c r="D17" s="89"/>
    </row>
    <row r="18" spans="4:4" s="28" customFormat="1" x14ac:dyDescent="0.25">
      <c r="D18" s="89"/>
    </row>
    <row r="19" spans="4:4" s="28" customFormat="1" x14ac:dyDescent="0.25">
      <c r="D19" s="89"/>
    </row>
    <row r="20" spans="4:4" s="28" customFormat="1" x14ac:dyDescent="0.25">
      <c r="D20" s="89"/>
    </row>
    <row r="21" spans="4:4" s="28" customFormat="1" x14ac:dyDescent="0.25">
      <c r="D21" s="89"/>
    </row>
    <row r="22" spans="4:4" s="28" customFormat="1" x14ac:dyDescent="0.25">
      <c r="D22" s="89"/>
    </row>
    <row r="23" spans="4:4" s="28" customFormat="1" x14ac:dyDescent="0.25">
      <c r="D23" s="89"/>
    </row>
    <row r="24" spans="4:4" s="28" customFormat="1" x14ac:dyDescent="0.25">
      <c r="D24" s="89"/>
    </row>
    <row r="25" spans="4:4" s="28" customFormat="1" x14ac:dyDescent="0.25">
      <c r="D25" s="89"/>
    </row>
    <row r="26" spans="4:4" s="28" customFormat="1" x14ac:dyDescent="0.25">
      <c r="D26" s="89"/>
    </row>
    <row r="27" spans="4:4" s="28" customFormat="1" x14ac:dyDescent="0.25">
      <c r="D27" s="89"/>
    </row>
    <row r="28" spans="4:4" s="28" customFormat="1" x14ac:dyDescent="0.25">
      <c r="D28" s="89"/>
    </row>
    <row r="29" spans="4:4" s="28" customFormat="1" x14ac:dyDescent="0.25">
      <c r="D29" s="89"/>
    </row>
    <row r="30" spans="4:4" s="28" customFormat="1" x14ac:dyDescent="0.25">
      <c r="D30" s="89"/>
    </row>
    <row r="31" spans="4:4" s="28" customFormat="1" x14ac:dyDescent="0.25">
      <c r="D31" s="89"/>
    </row>
    <row r="32" spans="4:4" s="28" customFormat="1" x14ac:dyDescent="0.25">
      <c r="D32" s="89"/>
    </row>
    <row r="33" spans="4:4" s="28" customFormat="1" x14ac:dyDescent="0.25">
      <c r="D33" s="89"/>
    </row>
    <row r="34" spans="4:4" s="28" customFormat="1" x14ac:dyDescent="0.25">
      <c r="D34" s="89"/>
    </row>
    <row r="35" spans="4:4" s="28" customFormat="1" x14ac:dyDescent="0.25">
      <c r="D35" s="89"/>
    </row>
    <row r="36" spans="4:4" s="28" customFormat="1" x14ac:dyDescent="0.25">
      <c r="D36" s="89"/>
    </row>
    <row r="37" spans="4:4" s="28" customFormat="1" x14ac:dyDescent="0.25">
      <c r="D37" s="89"/>
    </row>
    <row r="38" spans="4:4" s="28" customFormat="1" x14ac:dyDescent="0.25">
      <c r="D38" s="8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38"/>
  <sheetViews>
    <sheetView zoomScale="70" zoomScaleNormal="70" workbookViewId="0">
      <selection activeCell="G26" sqref="G26"/>
    </sheetView>
  </sheetViews>
  <sheetFormatPr defaultColWidth="9.140625" defaultRowHeight="15" x14ac:dyDescent="0.25"/>
  <cols>
    <col min="1" max="1" width="9.140625" style="28"/>
    <col min="2" max="2" width="49.5703125" style="21" customWidth="1"/>
    <col min="3" max="3" width="27.140625" style="21" customWidth="1"/>
    <col min="4" max="4" width="27.140625" style="92" customWidth="1"/>
    <col min="5" max="8" width="27.140625" style="21" customWidth="1"/>
    <col min="9" max="40" width="9.140625" style="28"/>
    <col min="41" max="16384" width="9.140625" style="21"/>
  </cols>
  <sheetData>
    <row r="1" spans="1:40" s="28" customFormat="1" ht="33" customHeight="1" thickBot="1" x14ac:dyDescent="0.3">
      <c r="B1" s="31" t="s">
        <v>74</v>
      </c>
      <c r="D1" s="89"/>
    </row>
    <row r="2" spans="1:40" ht="40.5" customHeight="1" thickTop="1" thickBot="1" x14ac:dyDescent="0.3">
      <c r="B2" s="360" t="s">
        <v>296</v>
      </c>
      <c r="C2" s="362" t="s">
        <v>19</v>
      </c>
      <c r="D2" s="363"/>
      <c r="E2" s="364" t="s">
        <v>20</v>
      </c>
      <c r="F2" s="365"/>
      <c r="G2" s="366" t="s">
        <v>21</v>
      </c>
      <c r="H2" s="367"/>
    </row>
    <row r="3" spans="1:40" ht="50.25" customHeight="1" thickTop="1" thickBot="1" x14ac:dyDescent="0.3">
      <c r="B3" s="361"/>
      <c r="C3" s="96" t="s">
        <v>62</v>
      </c>
      <c r="D3" s="91" t="s">
        <v>25</v>
      </c>
      <c r="E3" s="97" t="s">
        <v>62</v>
      </c>
      <c r="F3" s="98" t="s">
        <v>25</v>
      </c>
      <c r="G3" s="99" t="s">
        <v>62</v>
      </c>
      <c r="H3" s="100" t="s">
        <v>25</v>
      </c>
    </row>
    <row r="4" spans="1:40" s="22" customFormat="1" ht="21.75" thickTop="1" thickBot="1" x14ac:dyDescent="0.3">
      <c r="A4" s="29"/>
      <c r="B4" s="87" t="s">
        <v>63</v>
      </c>
      <c r="C4" s="59"/>
      <c r="D4" s="90"/>
      <c r="E4" s="59"/>
      <c r="F4" s="59"/>
      <c r="G4" s="59"/>
      <c r="H4" s="88"/>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row>
    <row r="5" spans="1:40" s="85" customFormat="1" ht="37.5" customHeight="1" thickTop="1" thickBot="1" x14ac:dyDescent="0.3">
      <c r="A5" s="84"/>
      <c r="B5" s="93" t="s">
        <v>64</v>
      </c>
      <c r="C5" s="101">
        <f>'3. % BY PRIORITY'!Q6+'3. % BY PRIORITY'!Q7</f>
        <v>49</v>
      </c>
      <c r="D5" s="131">
        <f>'3. % BY PRIORITY'!U6</f>
        <v>0.94230769230769229</v>
      </c>
      <c r="E5" s="102">
        <f>'3. % BY PRIORITY'!Q9</f>
        <v>0</v>
      </c>
      <c r="F5" s="98">
        <f>'3. % BY PRIORITY'!U9</f>
        <v>0</v>
      </c>
      <c r="G5" s="103">
        <f>'3. % BY PRIORITY'!Q13+'3. % BY PRIORITY'!Q14</f>
        <v>3</v>
      </c>
      <c r="H5" s="100">
        <f>'3. % BY PRIORITY'!U13</f>
        <v>5.7692307692307696E-2</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row>
    <row r="6" spans="1:40" s="85" customFormat="1" ht="21.75" thickTop="1" thickBot="1" x14ac:dyDescent="0.3">
      <c r="A6" s="84"/>
      <c r="B6" s="95" t="s">
        <v>65</v>
      </c>
      <c r="C6" s="86"/>
      <c r="D6" s="132"/>
      <c r="E6" s="86"/>
      <c r="F6" s="132"/>
      <c r="G6" s="86"/>
      <c r="H6" s="13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row>
    <row r="7" spans="1:40" s="85" customFormat="1" ht="37.5" customHeight="1" thickTop="1" thickBot="1" x14ac:dyDescent="0.3">
      <c r="A7" s="84"/>
      <c r="B7" s="93" t="s">
        <v>153</v>
      </c>
      <c r="C7" s="101">
        <f>'3. % BY PRIORITY'!Q28+'3. % BY PRIORITY'!Q29</f>
        <v>49</v>
      </c>
      <c r="D7" s="131">
        <f>'3. % BY PRIORITY'!U28</f>
        <v>0.94230769230769229</v>
      </c>
      <c r="E7" s="104">
        <f>'3. % BY PRIORITY'!Q31</f>
        <v>0</v>
      </c>
      <c r="F7" s="98">
        <f>'3. % BY PRIORITY'!U31</f>
        <v>0</v>
      </c>
      <c r="G7" s="103">
        <f>'3. % BY PRIORITY'!Q35+'3. % BY PRIORITY'!Q36</f>
        <v>3</v>
      </c>
      <c r="H7" s="100">
        <f>'3. % BY PRIORITY'!U35</f>
        <v>5.7692307692307696E-2</v>
      </c>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row>
    <row r="8" spans="1:40" s="28" customFormat="1" ht="15.75" thickTop="1" x14ac:dyDescent="0.25">
      <c r="D8" s="89"/>
    </row>
    <row r="9" spans="1:40" s="28" customFormat="1" x14ac:dyDescent="0.25">
      <c r="D9" s="89"/>
    </row>
    <row r="10" spans="1:40" s="28" customFormat="1" x14ac:dyDescent="0.25">
      <c r="D10" s="89"/>
    </row>
    <row r="11" spans="1:40" s="28" customFormat="1" x14ac:dyDescent="0.25">
      <c r="D11" s="89"/>
    </row>
    <row r="12" spans="1:40" s="28" customFormat="1" x14ac:dyDescent="0.25">
      <c r="D12" s="89"/>
    </row>
    <row r="13" spans="1:40" s="28" customFormat="1" x14ac:dyDescent="0.25">
      <c r="D13" s="89"/>
    </row>
    <row r="14" spans="1:40" s="28" customFormat="1" x14ac:dyDescent="0.25">
      <c r="D14" s="89"/>
    </row>
    <row r="15" spans="1:40" s="28" customFormat="1" x14ac:dyDescent="0.25">
      <c r="D15" s="89"/>
    </row>
    <row r="16" spans="1:40" s="28" customFormat="1" x14ac:dyDescent="0.25">
      <c r="D16" s="89"/>
    </row>
    <row r="17" spans="4:4" s="28" customFormat="1" x14ac:dyDescent="0.25">
      <c r="D17" s="89"/>
    </row>
    <row r="18" spans="4:4" s="28" customFormat="1" x14ac:dyDescent="0.25">
      <c r="D18" s="89"/>
    </row>
    <row r="19" spans="4:4" s="28" customFormat="1" x14ac:dyDescent="0.25">
      <c r="D19" s="89"/>
    </row>
    <row r="20" spans="4:4" s="28" customFormat="1" x14ac:dyDescent="0.25">
      <c r="D20" s="89"/>
    </row>
    <row r="21" spans="4:4" s="28" customFormat="1" x14ac:dyDescent="0.25">
      <c r="D21" s="89"/>
    </row>
    <row r="22" spans="4:4" s="28" customFormat="1" x14ac:dyDescent="0.25">
      <c r="D22" s="89"/>
    </row>
    <row r="23" spans="4:4" s="28" customFormat="1" x14ac:dyDescent="0.25">
      <c r="D23" s="89"/>
    </row>
    <row r="24" spans="4:4" s="28" customFormat="1" x14ac:dyDescent="0.25">
      <c r="D24" s="89"/>
    </row>
    <row r="25" spans="4:4" s="28" customFormat="1" x14ac:dyDescent="0.25">
      <c r="D25" s="89"/>
    </row>
    <row r="26" spans="4:4" s="28" customFormat="1" x14ac:dyDescent="0.25">
      <c r="D26" s="89"/>
    </row>
    <row r="27" spans="4:4" s="28" customFormat="1" x14ac:dyDescent="0.25">
      <c r="D27" s="89"/>
    </row>
    <row r="28" spans="4:4" s="28" customFormat="1" x14ac:dyDescent="0.25">
      <c r="D28" s="89"/>
    </row>
    <row r="29" spans="4:4" s="28" customFormat="1" x14ac:dyDescent="0.25">
      <c r="D29" s="89"/>
    </row>
    <row r="30" spans="4:4" s="28" customFormat="1" x14ac:dyDescent="0.25">
      <c r="D30" s="89"/>
    </row>
    <row r="31" spans="4:4" s="28" customFormat="1" x14ac:dyDescent="0.25">
      <c r="D31" s="89"/>
    </row>
    <row r="32" spans="4:4" s="28" customFormat="1" x14ac:dyDescent="0.25">
      <c r="D32" s="89"/>
    </row>
    <row r="33" spans="4:4" s="28" customFormat="1" x14ac:dyDescent="0.25">
      <c r="D33" s="89"/>
    </row>
    <row r="34" spans="4:4" s="28" customFormat="1" x14ac:dyDescent="0.25">
      <c r="D34" s="89"/>
    </row>
    <row r="35" spans="4:4" s="28" customFormat="1" x14ac:dyDescent="0.25">
      <c r="D35" s="89"/>
    </row>
    <row r="36" spans="4:4" s="28" customFormat="1" x14ac:dyDescent="0.25">
      <c r="D36" s="89"/>
    </row>
    <row r="37" spans="4:4" s="28" customFormat="1" x14ac:dyDescent="0.25">
      <c r="D37" s="89"/>
    </row>
    <row r="38" spans="4:4" s="28" customFormat="1" x14ac:dyDescent="0.25">
      <c r="D38" s="8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x14ac:dyDescent="0.25"/>
  <cols>
    <col min="1" max="1" width="9.140625" style="28"/>
    <col min="2" max="2" width="49.5703125" style="21" customWidth="1"/>
    <col min="3" max="3" width="27.140625" style="21" customWidth="1"/>
    <col min="4" max="4" width="27.140625" style="92" customWidth="1"/>
    <col min="5" max="8" width="27.140625" style="21" customWidth="1"/>
    <col min="9" max="40" width="9.140625" style="28"/>
    <col min="41" max="16384" width="9.140625" style="21"/>
  </cols>
  <sheetData>
    <row r="1" spans="1:40" s="28" customFormat="1" ht="33" customHeight="1" thickBot="1" x14ac:dyDescent="0.3">
      <c r="B1" s="31" t="s">
        <v>74</v>
      </c>
      <c r="D1" s="89"/>
    </row>
    <row r="2" spans="1:40" ht="40.5" customHeight="1" thickTop="1" thickBot="1" x14ac:dyDescent="0.3">
      <c r="B2" s="360" t="s">
        <v>297</v>
      </c>
      <c r="C2" s="362" t="s">
        <v>19</v>
      </c>
      <c r="D2" s="363"/>
      <c r="E2" s="364" t="s">
        <v>20</v>
      </c>
      <c r="F2" s="365"/>
      <c r="G2" s="366" t="s">
        <v>21</v>
      </c>
      <c r="H2" s="367"/>
    </row>
    <row r="3" spans="1:40" ht="50.25" customHeight="1" thickTop="1" thickBot="1" x14ac:dyDescent="0.3">
      <c r="B3" s="361"/>
      <c r="C3" s="96" t="s">
        <v>62</v>
      </c>
      <c r="D3" s="91" t="s">
        <v>25</v>
      </c>
      <c r="E3" s="97" t="s">
        <v>62</v>
      </c>
      <c r="F3" s="98" t="s">
        <v>25</v>
      </c>
      <c r="G3" s="99" t="s">
        <v>62</v>
      </c>
      <c r="H3" s="100" t="s">
        <v>25</v>
      </c>
    </row>
    <row r="4" spans="1:40" s="22" customFormat="1" ht="21.75" thickTop="1" thickBot="1" x14ac:dyDescent="0.3">
      <c r="A4" s="29"/>
      <c r="B4" s="87" t="s">
        <v>63</v>
      </c>
      <c r="C4" s="59"/>
      <c r="D4" s="90"/>
      <c r="E4" s="59"/>
      <c r="F4" s="59"/>
      <c r="G4" s="59"/>
      <c r="H4" s="88"/>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row>
    <row r="5" spans="1:40" s="85" customFormat="1" ht="37.5" customHeight="1" thickTop="1" thickBot="1" x14ac:dyDescent="0.3">
      <c r="A5" s="84"/>
      <c r="B5" s="93" t="s">
        <v>64</v>
      </c>
      <c r="C5" s="101">
        <f>'3. % BY PRIORITY'!X6+'3. % BY PRIORITY'!X7</f>
        <v>0</v>
      </c>
      <c r="D5" s="131" t="e">
        <f>'3. % BY PRIORITY'!AB6</f>
        <v>#DIV/0!</v>
      </c>
      <c r="E5" s="102">
        <f>'3. % BY PRIORITY'!X9+'3. % BY PRIORITY'!X10+'3. % BY PRIORITY'!X11</f>
        <v>0</v>
      </c>
      <c r="F5" s="98" t="e">
        <f>'3. % BY PRIORITY'!AB9</f>
        <v>#DIV/0!</v>
      </c>
      <c r="G5" s="103">
        <f>'3. % BY PRIORITY'!X13+'3. % BY PRIORITY'!X14</f>
        <v>0</v>
      </c>
      <c r="H5" s="100" t="e">
        <f>'3. % BY PRIORITY'!AB13</f>
        <v>#DIV/0!</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row>
    <row r="6" spans="1:40" s="85" customFormat="1" ht="21.75" thickTop="1" thickBot="1" x14ac:dyDescent="0.3">
      <c r="A6" s="84"/>
      <c r="B6" s="95" t="s">
        <v>65</v>
      </c>
      <c r="C6" s="86"/>
      <c r="D6" s="132"/>
      <c r="E6" s="86"/>
      <c r="F6" s="132"/>
      <c r="G6" s="86"/>
      <c r="H6" s="13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row>
    <row r="7" spans="1:40" s="85" customFormat="1" ht="37.5" customHeight="1" thickTop="1" thickBot="1" x14ac:dyDescent="0.3">
      <c r="A7" s="84"/>
      <c r="B7" s="93" t="s">
        <v>153</v>
      </c>
      <c r="C7" s="101">
        <f>'3. % BY PRIORITY'!X28+'3. % BY PRIORITY'!X29</f>
        <v>0</v>
      </c>
      <c r="D7" s="131" t="e">
        <f>'3. % BY PRIORITY'!AB28</f>
        <v>#DIV/0!</v>
      </c>
      <c r="E7" s="104">
        <f>'3. % BY PRIORITY'!X31+'3. % BY PRIORITY'!X32+'3. % BY PRIORITY'!X33</f>
        <v>0</v>
      </c>
      <c r="F7" s="98" t="e">
        <f>'3. % BY PRIORITY'!AB31</f>
        <v>#DIV/0!</v>
      </c>
      <c r="G7" s="103">
        <f>'3. % BY PRIORITY'!X35+'3. % BY PRIORITY'!X36</f>
        <v>0</v>
      </c>
      <c r="H7" s="100" t="e">
        <f>'3. % BY PRIORITY'!AB35</f>
        <v>#DIV/0!</v>
      </c>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row>
    <row r="8" spans="1:40" s="85" customFormat="1" ht="37.5" customHeight="1" thickTop="1" thickBot="1" x14ac:dyDescent="0.3">
      <c r="A8" s="84"/>
      <c r="B8" s="93" t="s">
        <v>154</v>
      </c>
      <c r="C8" s="101" t="e">
        <f>'3. % BY PRIORITY'!#REF!+'3. % BY PRIORITY'!#REF!</f>
        <v>#REF!</v>
      </c>
      <c r="D8" s="131" t="e">
        <f>'3. % BY PRIORITY'!#REF!</f>
        <v>#REF!</v>
      </c>
      <c r="E8" s="104" t="e">
        <f>'3. % BY PRIORITY'!#REF!+'3. % BY PRIORITY'!#REF!+'3. % BY PRIORITY'!#REF!</f>
        <v>#REF!</v>
      </c>
      <c r="F8" s="98" t="e">
        <f>'3. % BY PRIORITY'!#REF!</f>
        <v>#REF!</v>
      </c>
      <c r="G8" s="103" t="e">
        <f>'3. % BY PRIORITY'!#REF!+'3. % BY PRIORITY'!#REF!</f>
        <v>#REF!</v>
      </c>
      <c r="H8" s="100" t="e">
        <f>'3. % BY PRIORITY'!#REF!</f>
        <v>#REF!</v>
      </c>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row>
    <row r="9" spans="1:40" s="85" customFormat="1" ht="37.5" customHeight="1" thickTop="1" thickBot="1" x14ac:dyDescent="0.3">
      <c r="A9" s="84"/>
      <c r="B9" s="93" t="s">
        <v>155</v>
      </c>
      <c r="C9" s="101" t="e">
        <f>'3. % BY PRIORITY'!#REF!+'3. % BY PRIORITY'!#REF!</f>
        <v>#REF!</v>
      </c>
      <c r="D9" s="131" t="e">
        <f>'3. % BY PRIORITY'!#REF!</f>
        <v>#REF!</v>
      </c>
      <c r="E9" s="104" t="e">
        <f>'3. % BY PRIORITY'!#REF!+'3. % BY PRIORITY'!#REF!+'3. % BY PRIORITY'!#REF!</f>
        <v>#REF!</v>
      </c>
      <c r="F9" s="98" t="e">
        <f>'3. % BY PRIORITY'!#REF!</f>
        <v>#REF!</v>
      </c>
      <c r="G9" s="103" t="e">
        <f>'3. % BY PRIORITY'!#REF!+'3. % BY PRIORITY'!#REF!</f>
        <v>#REF!</v>
      </c>
      <c r="H9" s="100" t="e">
        <f>'3. % BY PRIORITY'!#REF!</f>
        <v>#REF!</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row>
    <row r="10" spans="1:40" s="85" customFormat="1" ht="21.75" thickTop="1" thickBot="1" x14ac:dyDescent="0.3">
      <c r="A10" s="84"/>
      <c r="B10" s="95" t="s">
        <v>66</v>
      </c>
      <c r="C10" s="86"/>
      <c r="D10" s="132"/>
      <c r="E10" s="86"/>
      <c r="F10" s="132"/>
      <c r="G10" s="86"/>
      <c r="H10" s="133"/>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row>
    <row r="11" spans="1:40" s="85" customFormat="1" ht="37.5" customHeight="1" thickTop="1" thickBot="1" x14ac:dyDescent="0.3">
      <c r="A11" s="84"/>
      <c r="B11" s="94" t="s">
        <v>76</v>
      </c>
      <c r="C11" s="101" t="e">
        <f>#REF!+#REF!</f>
        <v>#REF!</v>
      </c>
      <c r="D11" s="131" t="e">
        <f>#REF!</f>
        <v>#REF!</v>
      </c>
      <c r="E11" s="104" t="e">
        <f>#REF!+#REF!+#REF!</f>
        <v>#REF!</v>
      </c>
      <c r="F11" s="98" t="e">
        <f>#REF!</f>
        <v>#REF!</v>
      </c>
      <c r="G11" s="103" t="e">
        <f>#REF!+#REF!</f>
        <v>#REF!</v>
      </c>
      <c r="H11" s="100" t="e">
        <f>#REF!</f>
        <v>#REF!</v>
      </c>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row>
    <row r="12" spans="1:40" s="85" customFormat="1" ht="37.5" customHeight="1" thickTop="1" thickBot="1" x14ac:dyDescent="0.3">
      <c r="A12" s="84"/>
      <c r="B12" s="94" t="s">
        <v>84</v>
      </c>
      <c r="C12" s="101" t="e">
        <f>#REF!+#REF!</f>
        <v>#REF!</v>
      </c>
      <c r="D12" s="131" t="e">
        <f>#REF!</f>
        <v>#REF!</v>
      </c>
      <c r="E12" s="105" t="e">
        <f>#REF!+#REF!+#REF!</f>
        <v>#REF!</v>
      </c>
      <c r="F12" s="98" t="e">
        <f>#REF!</f>
        <v>#REF!</v>
      </c>
      <c r="G12" s="103" t="e">
        <f>#REF!+#REF!</f>
        <v>#REF!</v>
      </c>
      <c r="H12" s="100" t="e">
        <f>#REF!</f>
        <v>#REF!</v>
      </c>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row>
    <row r="13" spans="1:40" s="85" customFormat="1" ht="37.5" customHeight="1" thickTop="1" thickBot="1" x14ac:dyDescent="0.3">
      <c r="A13" s="84"/>
      <c r="B13" s="94" t="s">
        <v>207</v>
      </c>
      <c r="C13" s="101" t="e">
        <f>#REF!+#REF!</f>
        <v>#REF!</v>
      </c>
      <c r="D13" s="131" t="e">
        <f>#REF!</f>
        <v>#REF!</v>
      </c>
      <c r="E13" s="105" t="e">
        <f>#REF!+#REF!+#REF!</f>
        <v>#REF!</v>
      </c>
      <c r="F13" s="98" t="e">
        <f>#REF!</f>
        <v>#REF!</v>
      </c>
      <c r="G13" s="103" t="e">
        <f>#REF!+#REF!</f>
        <v>#REF!</v>
      </c>
      <c r="H13" s="100" t="e">
        <f>#REF!</f>
        <v>#REF!</v>
      </c>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row>
    <row r="14" spans="1:40" s="85" customFormat="1" ht="37.5" customHeight="1" thickTop="1" thickBot="1" x14ac:dyDescent="0.3">
      <c r="A14" s="84"/>
      <c r="B14" s="94" t="s">
        <v>89</v>
      </c>
      <c r="C14" s="101" t="e">
        <f>#REF!+#REF!</f>
        <v>#REF!</v>
      </c>
      <c r="D14" s="131" t="e">
        <f>#REF!</f>
        <v>#REF!</v>
      </c>
      <c r="E14" s="105" t="e">
        <f>#REF!+#REF!+#REF!</f>
        <v>#REF!</v>
      </c>
      <c r="F14" s="98" t="e">
        <f>#REF!</f>
        <v>#REF!</v>
      </c>
      <c r="G14" s="103" t="e">
        <f>#REF!+#REF!</f>
        <v>#REF!</v>
      </c>
      <c r="H14" s="100" t="e">
        <f>#REF!</f>
        <v>#REF!</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row>
    <row r="15" spans="1:40" s="85" customFormat="1" ht="37.5" customHeight="1" thickTop="1" thickBot="1" x14ac:dyDescent="0.3">
      <c r="A15" s="84"/>
      <c r="B15" s="94" t="s">
        <v>90</v>
      </c>
      <c r="C15" s="101" t="e">
        <f>#REF!+#REF!</f>
        <v>#REF!</v>
      </c>
      <c r="D15" s="131" t="e">
        <f>#REF!</f>
        <v>#REF!</v>
      </c>
      <c r="E15" s="105" t="e">
        <f>#REF!+#REF!+#REF!</f>
        <v>#REF!</v>
      </c>
      <c r="F15" s="98" t="e">
        <f>#REF!</f>
        <v>#REF!</v>
      </c>
      <c r="G15" s="103" t="e">
        <f>#REF!+#REF!</f>
        <v>#REF!</v>
      </c>
      <c r="H15" s="100" t="e">
        <f>#REF!</f>
        <v>#REF!</v>
      </c>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row>
    <row r="16" spans="1:40" s="85" customFormat="1" ht="37.5" customHeight="1" thickTop="1" thickBot="1" x14ac:dyDescent="0.3">
      <c r="A16" s="84"/>
      <c r="B16" s="94" t="s">
        <v>5</v>
      </c>
      <c r="C16" s="101" t="e">
        <f>#REF!+#REF!</f>
        <v>#REF!</v>
      </c>
      <c r="D16" s="131" t="e">
        <f>#REF!</f>
        <v>#REF!</v>
      </c>
      <c r="E16" s="105" t="e">
        <f>#REF!+#REF!+#REF!</f>
        <v>#REF!</v>
      </c>
      <c r="F16" s="98" t="e">
        <f>#REF!</f>
        <v>#REF!</v>
      </c>
      <c r="G16" s="103" t="e">
        <f>#REF!+#REF!</f>
        <v>#REF!</v>
      </c>
      <c r="H16" s="100" t="e">
        <f>#REF!</f>
        <v>#REF!</v>
      </c>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row>
    <row r="17" spans="1:40" s="85" customFormat="1" ht="37.5" customHeight="1" thickTop="1" thickBot="1" x14ac:dyDescent="0.3">
      <c r="A17" s="84"/>
      <c r="B17" s="94" t="s">
        <v>206</v>
      </c>
      <c r="C17" s="101" t="e">
        <f>#REF!+#REF!</f>
        <v>#REF!</v>
      </c>
      <c r="D17" s="131" t="e">
        <f>#REF!</f>
        <v>#REF!</v>
      </c>
      <c r="E17" s="105" t="e">
        <f>#REF!+#REF!+#REF!</f>
        <v>#REF!</v>
      </c>
      <c r="F17" s="98" t="e">
        <f>#REF!</f>
        <v>#REF!</v>
      </c>
      <c r="G17" s="103" t="e">
        <f>#REF!+#REF!</f>
        <v>#REF!</v>
      </c>
      <c r="H17" s="100" t="e">
        <f>#REF!</f>
        <v>#REF!</v>
      </c>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row>
    <row r="18" spans="1:40" s="28" customFormat="1" ht="15.75" thickTop="1" x14ac:dyDescent="0.25">
      <c r="D18" s="89"/>
    </row>
    <row r="19" spans="1:40" s="28" customFormat="1" x14ac:dyDescent="0.25">
      <c r="D19" s="89"/>
    </row>
    <row r="20" spans="1:40" s="28" customFormat="1" x14ac:dyDescent="0.25">
      <c r="D20" s="89"/>
    </row>
    <row r="21" spans="1:40" s="28" customFormat="1" x14ac:dyDescent="0.25">
      <c r="D21" s="89"/>
    </row>
    <row r="22" spans="1:40" s="28" customFormat="1" x14ac:dyDescent="0.25">
      <c r="D22" s="89"/>
    </row>
    <row r="23" spans="1:40" s="28" customFormat="1" x14ac:dyDescent="0.25">
      <c r="D23" s="89"/>
    </row>
    <row r="24" spans="1:40" s="28" customFormat="1" x14ac:dyDescent="0.25">
      <c r="D24" s="89"/>
    </row>
    <row r="25" spans="1:40" s="28" customFormat="1" x14ac:dyDescent="0.25">
      <c r="D25" s="89"/>
    </row>
    <row r="26" spans="1:40" s="28" customFormat="1" x14ac:dyDescent="0.25">
      <c r="D26" s="89"/>
    </row>
    <row r="27" spans="1:40" s="28" customFormat="1" x14ac:dyDescent="0.25">
      <c r="D27" s="89"/>
    </row>
    <row r="28" spans="1:40" s="28" customFormat="1" x14ac:dyDescent="0.25">
      <c r="D28" s="89"/>
    </row>
    <row r="29" spans="1:40" s="28" customFormat="1" x14ac:dyDescent="0.25">
      <c r="D29" s="89"/>
    </row>
    <row r="30" spans="1:40" s="28" customFormat="1" x14ac:dyDescent="0.25">
      <c r="D30" s="89"/>
    </row>
    <row r="31" spans="1:40" s="28" customFormat="1" x14ac:dyDescent="0.25">
      <c r="D31" s="89"/>
    </row>
    <row r="32" spans="1:40" s="28" customFormat="1" x14ac:dyDescent="0.25">
      <c r="D32" s="89"/>
    </row>
    <row r="33" spans="4:4" s="28" customFormat="1" x14ac:dyDescent="0.25">
      <c r="D33" s="89"/>
    </row>
    <row r="34" spans="4:4" s="28" customFormat="1" x14ac:dyDescent="0.25">
      <c r="D34" s="89"/>
    </row>
    <row r="35" spans="4:4" s="28" customFormat="1" x14ac:dyDescent="0.25">
      <c r="D35" s="89"/>
    </row>
    <row r="36" spans="4:4" s="28" customFormat="1" x14ac:dyDescent="0.25">
      <c r="D36" s="89"/>
    </row>
    <row r="37" spans="4:4" s="28" customFormat="1" x14ac:dyDescent="0.25">
      <c r="D37" s="89"/>
    </row>
    <row r="38" spans="4:4" s="28" customFormat="1" x14ac:dyDescent="0.25">
      <c r="D38" s="89"/>
    </row>
    <row r="39" spans="4:4" s="28" customFormat="1" x14ac:dyDescent="0.25">
      <c r="D39" s="89"/>
    </row>
    <row r="40" spans="4:4" s="28" customFormat="1" x14ac:dyDescent="0.25">
      <c r="D40" s="89"/>
    </row>
    <row r="41" spans="4:4" s="28" customFormat="1" x14ac:dyDescent="0.25">
      <c r="D41" s="89"/>
    </row>
    <row r="42" spans="4:4" s="28" customFormat="1" x14ac:dyDescent="0.25">
      <c r="D42" s="89"/>
    </row>
    <row r="43" spans="4:4" s="28" customFormat="1" x14ac:dyDescent="0.25">
      <c r="D43" s="89"/>
    </row>
    <row r="44" spans="4:4" s="28" customFormat="1" x14ac:dyDescent="0.25">
      <c r="D44" s="89"/>
    </row>
    <row r="45" spans="4:4" s="28" customFormat="1" x14ac:dyDescent="0.25">
      <c r="D45" s="89"/>
    </row>
    <row r="46" spans="4:4" s="28" customFormat="1" x14ac:dyDescent="0.25">
      <c r="D46" s="89"/>
    </row>
    <row r="47" spans="4:4" s="28" customFormat="1" x14ac:dyDescent="0.25">
      <c r="D47" s="89"/>
    </row>
    <row r="48" spans="4:4" s="28" customFormat="1" x14ac:dyDescent="0.25">
      <c r="D48" s="8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INDEX</vt:lpstr>
      <vt:lpstr>1. ALL DATA</vt:lpstr>
      <vt:lpstr>2. STATUS TRACKING</vt:lpstr>
      <vt:lpstr>3. % BY PRIORITY</vt:lpstr>
      <vt:lpstr>4. CHARTS BY PRIORITY</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CustomPivot</vt:lpstr>
      <vt:lpstr>ELTB_Q4</vt:lpstr>
      <vt:lpstr>ELTBQ1</vt:lpstr>
      <vt:lpstr>ELTBQ2</vt:lpstr>
      <vt:lpstr>ELTBQ3</vt:lpstr>
      <vt:lpstr>ELTBQ4</vt:lpstr>
      <vt:lpstr>'1. ALL DATA'!Print_Area</vt:lpstr>
      <vt:lpstr>'1. ALL DATA'!Print_Titles</vt:lpstr>
      <vt:lpstr>RBV_Q1</vt:lpstr>
      <vt:lpstr>RBV_Q2</vt:lpstr>
      <vt:lpstr>RBV_Q3</vt:lpstr>
      <vt:lpstr>RBV_Q4</vt:lpstr>
      <vt:lpstr>RBVQ1</vt:lpstr>
      <vt:lpstr>RBVQ2</vt:lpstr>
      <vt:lpstr>RBVQ3</vt:lpstr>
      <vt:lpstr>RBVQ4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Monica Henchcliffe</cp:lastModifiedBy>
  <cp:lastPrinted>2017-03-03T16:00:08Z</cp:lastPrinted>
  <dcterms:created xsi:type="dcterms:W3CDTF">2011-03-30T14:03:44Z</dcterms:created>
  <dcterms:modified xsi:type="dcterms:W3CDTF">2019-03-15T12:01:12Z</dcterms:modified>
</cp:coreProperties>
</file>